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Equipo\Desktop\"/>
    </mc:Choice>
  </mc:AlternateContent>
  <bookViews>
    <workbookView xWindow="0" yWindow="0" windowWidth="28800" windowHeight="12015" tabRatio="756"/>
  </bookViews>
  <sheets>
    <sheet name=" Boletín de Inscripción " sheetId="1" r:id="rId1"/>
    <sheet name="HOJA EXPORTACION" sheetId="6" state="hidden" r:id="rId2"/>
    <sheet name=" Derechos de Inscripción " sheetId="2" state="hidden" r:id="rId3"/>
    <sheet name=" Datos de Organizadores " sheetId="3" state="hidden" r:id="rId4"/>
  </sheets>
  <definedNames>
    <definedName name="AGRUP">' Datos de Organizadores '!$P$33</definedName>
    <definedName name="AGRUPAPF">' Datos de Organizadores '!$R$32</definedName>
    <definedName name="Ambos">' Datos de Organizadores '!$O$28</definedName>
    <definedName name="_xlnm.Print_Area" localSheetId="0">' Boletín de Inscripción '!$B$1:$AH$87</definedName>
    <definedName name="Autonomico">' Datos de Organizadores '!$P$14</definedName>
    <definedName name="Auxiliar">' Datos de Organizadores '!$P$8</definedName>
    <definedName name="Blanco">' Datos de Organizadores '!$P$16</definedName>
    <definedName name="Campeonato">' Datos de Organizadores '!$P$28</definedName>
    <definedName name="cc">' Boletín de Inscripción '!#REF!</definedName>
    <definedName name="Cierre">' Derechos de Inscripción '!#REF!</definedName>
    <definedName name="CILINDRADA">' Boletín de Inscripción '!#REF!</definedName>
    <definedName name="CLASE">' Datos de Organizadores '!$P$39</definedName>
    <definedName name="Clasicos">' Datos de Organizadores '!$P$15</definedName>
    <definedName name="Derechos1">' Derechos de Inscripción '!$J$29</definedName>
    <definedName name="Derechos2">' Derechos de Inscripción '!$M$29</definedName>
    <definedName name="DHF">' Datos de Organizadores '!$P$37</definedName>
    <definedName name="DIVISION">' Datos de Organizadores '!$P$35</definedName>
    <definedName name="Divisiones">' Datos de Organizadores '!$Q$20:$T$24</definedName>
    <definedName name="DniCifA1">' Boletín de Inscripción '!#REF!</definedName>
    <definedName name="DniCifA2">' Boletín de Inscripción '!#REF!</definedName>
    <definedName name="DniCifAux">' Boletín de Inscripción '!#REF!</definedName>
    <definedName name="DNICIFCONCURSANTE">' Boletín de Inscripción '!#REF!</definedName>
    <definedName name="DniCifO1">' Boletín de Inscripción '!#REF!</definedName>
    <definedName name="DniCifO2">' Boletín de Inscripción '!#REF!</definedName>
    <definedName name="DniCifR1">' Boletín de Inscripción '!#REF!</definedName>
    <definedName name="DniCifR2">' Boletín de Inscripción '!#REF!</definedName>
    <definedName name="DNICONCURSANTE">' Boletín de Inscripción '!#REF!</definedName>
    <definedName name="Efectivo">' Datos de Organizadores '!$P$18</definedName>
    <definedName name="España">' Datos de Organizadores '!$P$13</definedName>
    <definedName name="Fechadia">' Boletín de Inscripción '!#REF!</definedName>
    <definedName name="Fecharecepcion">' Boletín de Inscripción '!#REF!</definedName>
    <definedName name="GD">' Datos de Organizadores '!$P$42</definedName>
    <definedName name="Grupo">' Datos de Organizadores '!$P$31</definedName>
    <definedName name="Historicos">' Datos de Organizadores '!$W$29</definedName>
    <definedName name="Inicio">' Boletín de Inscripción '!#REF!</definedName>
    <definedName name="IVA">' Datos de Organizadores '!$P$17</definedName>
    <definedName name="LicenciaA1">' Boletín de Inscripción '!#REF!</definedName>
    <definedName name="LicenciaA2">' Boletín de Inscripción '!#REF!</definedName>
    <definedName name="LicenciaAux">' Boletín de Inscripción '!#REF!</definedName>
    <definedName name="LicenciaO1">' Boletín de Inscripción '!#REF!</definedName>
    <definedName name="LicenciaO2">' Boletín de Inscripción '!#REF!</definedName>
    <definedName name="LicenciaR1">' Boletín de Inscripción '!#REF!</definedName>
    <definedName name="LicenciaR2">' Boletín de Inscripción '!#REF!</definedName>
    <definedName name="MarcaOuvreur">' Boletín de Inscripción '!#REF!</definedName>
    <definedName name="MatriculaOuvreur">' Boletín de Inscripción '!#REF!</definedName>
    <definedName name="ModeloOuvreur">' Boletín de Inscripción '!#REF!</definedName>
    <definedName name="NombreA1">' Boletín de Inscripción '!#REF!</definedName>
    <definedName name="NombreA2">' Boletín de Inscripción '!#REF!</definedName>
    <definedName name="NombreAux">' Boletín de Inscripción '!#REF!</definedName>
    <definedName name="NombreO1">' Boletín de Inscripción '!#REF!</definedName>
    <definedName name="NombreO2">' Boletín de Inscripción '!#REF!</definedName>
    <definedName name="NombreR1">' Boletín de Inscripción '!#REF!</definedName>
    <definedName name="NombreR2">' Boletín de Inscripción '!#REF!</definedName>
    <definedName name="Numrallye">' Datos de Organizadores '!$P$3</definedName>
    <definedName name="Opcion">' Datos de Organizadores '!$T$4</definedName>
    <definedName name="Opcion2">' Datos de Organizadores '!$T$5</definedName>
    <definedName name="Opciones">' Boletín de Inscripción '!#REF!</definedName>
    <definedName name="Ouvreur">' Datos de Organizadores '!$P$7</definedName>
    <definedName name="PF">' Boletín de Inscripción '!#REF!</definedName>
    <definedName name="PrimerApellidoA1">' Boletín de Inscripción '!#REF!</definedName>
    <definedName name="PrimerApellidoA2">' Boletín de Inscripción '!#REF!</definedName>
    <definedName name="PrimerApellidoAux">' Boletín de Inscripción '!#REF!</definedName>
    <definedName name="PrimerApellidoO1">' Boletín de Inscripción '!#REF!</definedName>
    <definedName name="PrimerApellidoO2">' Boletín de Inscripción '!#REF!</definedName>
    <definedName name="PrimerApellidoR1">' Boletín de Inscripción '!#REF!</definedName>
    <definedName name="PrimerApellidoR2">' Boletín de Inscripción '!#REF!</definedName>
    <definedName name="Publicidad">' Datos de Organizadores '!$P$4</definedName>
    <definedName name="PUNTUA">"Casilla 234"</definedName>
    <definedName name="SegundoApellidoA1">' Boletín de Inscripción '!#REF!</definedName>
    <definedName name="SegundoApellidoA2">' Boletín de Inscripción '!#REF!</definedName>
    <definedName name="SegundoApellidoAux">' Boletín de Inscripción '!#REF!</definedName>
    <definedName name="SegundoApellidoO1">' Boletín de Inscripción '!#REF!</definedName>
    <definedName name="SegundoApellidoO2">' Boletín de Inscripción '!#REF!</definedName>
    <definedName name="SegundoApellidoR1">' Boletín de Inscripción '!#REF!</definedName>
    <definedName name="SegundoApellidoR2">' Boletín de Inscripción '!#REF!</definedName>
    <definedName name="Shakedown">' Datos de Organizadores '!$P$5</definedName>
    <definedName name="Tabla_datos">' Datos de Organizadores '!$A$3:$M$12</definedName>
    <definedName name="TablaGrupos">' Datos de Organizadores '!$Q$28:$T$39</definedName>
    <definedName name="Trofeo1">' Datos de Organizadores '!#REF!</definedName>
    <definedName name="Trofeo10">' Datos de Organizadores '!$P$12</definedName>
    <definedName name="Trofeo2">' Datos de Organizadores '!#REF!</definedName>
    <definedName name="Trofeo3">' Datos de Organizadores '!#REF!</definedName>
    <definedName name="Trofeo4">' Datos de Organizadores '!#REF!</definedName>
    <definedName name="Trofeo5">' Datos de Organizadores '!#REF!</definedName>
    <definedName name="Trofeo6">' Datos de Organizadores '!#REF!</definedName>
    <definedName name="Trofeo7">' Datos de Organizadores '!$P$9</definedName>
    <definedName name="Trofeo8">' Datos de Organizadores '!$P$10</definedName>
    <definedName name="Trofeo9">' Datos de Organizadores '!$P$11</definedName>
    <definedName name="Turbo">' Datos de Organizadores '!$N$27</definedName>
    <definedName name="Valpubli">' Datos de Organizadores '!$R$4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1" i="3" l="1"/>
  <c r="R32" i="3" s="1"/>
  <c r="J31" i="2"/>
  <c r="J29" i="2"/>
  <c r="H25" i="2"/>
  <c r="D25" i="2"/>
  <c r="D24" i="2"/>
  <c r="F23" i="2"/>
  <c r="D23" i="2"/>
  <c r="D22" i="2"/>
  <c r="D21" i="2"/>
  <c r="F25" i="2"/>
  <c r="B18" i="2"/>
  <c r="D16" i="2"/>
  <c r="G3" i="6"/>
  <c r="I3" i="6"/>
  <c r="Q31" i="3"/>
  <c r="U3" i="6"/>
  <c r="E3" i="6"/>
  <c r="T3" i="6"/>
  <c r="P3" i="6"/>
  <c r="N3" i="6"/>
  <c r="M3" i="6"/>
  <c r="L3" i="6"/>
  <c r="K3" i="6"/>
  <c r="H3" i="6"/>
  <c r="F3" i="6"/>
  <c r="D3" i="6"/>
  <c r="C3" i="6"/>
  <c r="B3" i="6"/>
  <c r="O3" i="6"/>
  <c r="P3" i="3"/>
  <c r="T4" i="3"/>
  <c r="R5" i="3"/>
  <c r="T5" i="3"/>
  <c r="R7" i="3"/>
  <c r="R8" i="3"/>
  <c r="R9" i="3"/>
  <c r="R10" i="3"/>
  <c r="R11" i="3"/>
  <c r="R12" i="3"/>
  <c r="R13" i="3"/>
  <c r="R14" i="3"/>
  <c r="R15" i="3"/>
  <c r="R17" i="3"/>
  <c r="P35" i="3"/>
  <c r="P33" i="3"/>
  <c r="R3" i="6" l="1"/>
  <c r="Q37" i="3"/>
  <c r="P37" i="3"/>
  <c r="P39" i="3" s="1"/>
  <c r="M29" i="2"/>
  <c r="S3" i="6" l="1"/>
  <c r="Q3" i="6"/>
</calcChain>
</file>

<file path=xl/sharedStrings.xml><?xml version="1.0" encoding="utf-8"?>
<sst xmlns="http://schemas.openxmlformats.org/spreadsheetml/2006/main" count="397" uniqueCount="311">
  <si>
    <t>Dirección</t>
  </si>
  <si>
    <t>Grupo</t>
  </si>
  <si>
    <t>IMPORTES DE LOS DERECHOS</t>
  </si>
  <si>
    <t>Conceptos</t>
  </si>
  <si>
    <t>Teléfono</t>
  </si>
  <si>
    <t>e_mail</t>
  </si>
  <si>
    <t>Nombre de la prueba</t>
  </si>
  <si>
    <t>Localidad</t>
  </si>
  <si>
    <t>Localidad:</t>
  </si>
  <si>
    <t>Fax</t>
  </si>
  <si>
    <t>DATOS DEL ORGANIZADOR</t>
  </si>
  <si>
    <t>Nº</t>
  </si>
  <si>
    <t>Nombre de la Prueba</t>
  </si>
  <si>
    <t>Club Organizador</t>
  </si>
  <si>
    <t>C.P.</t>
  </si>
  <si>
    <t>Provincia</t>
  </si>
  <si>
    <t>E_Mail</t>
  </si>
  <si>
    <t>Modifique los importes de los derechos de inscripción y el resto de derechos de acuerdo a lo dispuesto en el Reglamento Particular de la prueba cuya inscripción se desea rellenar.</t>
  </si>
  <si>
    <t>Seleccione la prueba correspondiente en la lista desplegable, los datos del nombre de la prueba y del Club Organizador se actualizarán automáticamente.</t>
  </si>
  <si>
    <t>Pulse sobre el botón "Rellenar el Boletín de Inscripción" y, una vez actualizados sus datos imprima o guarde la Solicitud de Inscripción según desee enviarla por Fax o Correo Electrónico.</t>
  </si>
  <si>
    <t>DATOS DE ORGANIZADORES</t>
  </si>
  <si>
    <t xml:space="preserve"> </t>
  </si>
  <si>
    <t>Shakedown</t>
  </si>
  <si>
    <t>Ouvreur</t>
  </si>
  <si>
    <t>Auxiliar</t>
  </si>
  <si>
    <t>Numrallye</t>
  </si>
  <si>
    <t>Publicidad</t>
  </si>
  <si>
    <t>España</t>
  </si>
  <si>
    <t>Autonomico</t>
  </si>
  <si>
    <t>Clasicos</t>
  </si>
  <si>
    <t>Efectivo</t>
  </si>
  <si>
    <t>Club</t>
  </si>
  <si>
    <t>C. Postal</t>
  </si>
  <si>
    <t>INSCRIPCIÓN AL SHAKEDOWN</t>
  </si>
  <si>
    <t>Organizador</t>
  </si>
  <si>
    <t>Derechos</t>
  </si>
  <si>
    <t>CUENTA PARA TRANSFERENCIA INSCRIPCIONES</t>
  </si>
  <si>
    <t>DATOS DE LOS DERECHOS DE INSCRIPCIÓN</t>
  </si>
  <si>
    <t>Blanco</t>
  </si>
  <si>
    <t>Marca</t>
  </si>
  <si>
    <t>Modelo</t>
  </si>
  <si>
    <t>Trofeo9</t>
  </si>
  <si>
    <t>Trofeo10</t>
  </si>
  <si>
    <t>IVA</t>
  </si>
  <si>
    <t>Fechas</t>
  </si>
  <si>
    <t>Número</t>
  </si>
  <si>
    <t>PILOTO</t>
  </si>
  <si>
    <t>Celebracion</t>
  </si>
  <si>
    <t>1º Cierre</t>
  </si>
  <si>
    <t>2º Cierre</t>
  </si>
  <si>
    <t>División I</t>
  </si>
  <si>
    <t>División II</t>
  </si>
  <si>
    <t>División II-A</t>
  </si>
  <si>
    <t>División III</t>
  </si>
  <si>
    <t>Car Cross</t>
  </si>
  <si>
    <t>I</t>
  </si>
  <si>
    <t>II</t>
  </si>
  <si>
    <t>II-A</t>
  </si>
  <si>
    <t>III</t>
  </si>
  <si>
    <t>CC</t>
  </si>
  <si>
    <t>N</t>
  </si>
  <si>
    <t>A</t>
  </si>
  <si>
    <t>Seleccionar de la lista desplegable</t>
  </si>
  <si>
    <t>CAMPEONATO de ANDALUCIA</t>
  </si>
  <si>
    <t>TURBO</t>
  </si>
  <si>
    <t>IV</t>
  </si>
  <si>
    <t>V</t>
  </si>
  <si>
    <t>VI</t>
  </si>
  <si>
    <t>CLASE</t>
  </si>
  <si>
    <t>DERECHOS DE INSCRIPCIÓN</t>
  </si>
  <si>
    <t>COPILOTO</t>
  </si>
  <si>
    <t>Trofeo1(hankok)</t>
  </si>
  <si>
    <t>Trofeo2 (Racc)</t>
  </si>
  <si>
    <t>EQUIPAMIENTO DE SEGURIDAD Y VERIFICACIONES TÉCNICAS</t>
  </si>
  <si>
    <t>OBLIGATORIO RELLENAR POR EL EQUIPO</t>
  </si>
  <si>
    <t>Norma</t>
  </si>
  <si>
    <t>Tirante Anclaje Hans</t>
  </si>
  <si>
    <t>EQUIPAMIENTO DEL VEHICULO</t>
  </si>
  <si>
    <t>ARNESES</t>
  </si>
  <si>
    <t>ASIENTOS</t>
  </si>
  <si>
    <t>Nº Homol</t>
  </si>
  <si>
    <t>F. Fabrica</t>
  </si>
  <si>
    <t>Sistema de Extinción</t>
  </si>
  <si>
    <t>Manual</t>
  </si>
  <si>
    <t>Automática</t>
  </si>
  <si>
    <t>Fecha Rev</t>
  </si>
  <si>
    <t>La revisión tiene validez como maximo 2 años</t>
  </si>
  <si>
    <t>Deposito de Seguridad</t>
  </si>
  <si>
    <t>///  A PARTIR DE AQUÍ RELLENAR EN LAS VERIFICACIONES POR LOS COMISARIOS TECNICOS   ///</t>
  </si>
  <si>
    <t>Fecha Revi</t>
  </si>
  <si>
    <t>Aspecto Carroceria</t>
  </si>
  <si>
    <t>VEHICULO</t>
  </si>
  <si>
    <t>0081</t>
  </si>
  <si>
    <t>0001183321</t>
  </si>
  <si>
    <t>61</t>
  </si>
  <si>
    <t>7418</t>
  </si>
  <si>
    <t>CIERRE INSCRIPCION</t>
  </si>
  <si>
    <t>FAX</t>
  </si>
  <si>
    <t>Agrupacion</t>
  </si>
  <si>
    <t>F2</t>
  </si>
  <si>
    <t>B</t>
  </si>
  <si>
    <t>HISTORICOS</t>
  </si>
  <si>
    <t>Gr A</t>
  </si>
  <si>
    <t>Gr N</t>
  </si>
  <si>
    <t>Gr F2</t>
  </si>
  <si>
    <t>Gr B</t>
  </si>
  <si>
    <t>Gr I</t>
  </si>
  <si>
    <t>Gr II</t>
  </si>
  <si>
    <t>Gr III</t>
  </si>
  <si>
    <t>Gr IV</t>
  </si>
  <si>
    <t>Gr V</t>
  </si>
  <si>
    <t xml:space="preserve">Seleccionar Grupo </t>
  </si>
  <si>
    <t>Division Agrup II</t>
  </si>
  <si>
    <t>Division I Y III</t>
  </si>
  <si>
    <t>CAMARA ON BOARD</t>
  </si>
  <si>
    <t>Guarde esta solicitud de inscripción una vez rellenada, pues la misma le servirá para cualquier prueba del Campeonato de ANDALUCIA 2014 simplemente con seleccionar la prueba en cuestión y evitando el tener que rellenar nuevamente aquellos datos personales o del vehículo que no hayan sufrido modificaciones  de  una prueba a otra.</t>
  </si>
  <si>
    <t>Importe Inscripción</t>
  </si>
  <si>
    <t>Valido Hasta</t>
  </si>
  <si>
    <t>11100</t>
  </si>
  <si>
    <t>FEMINA</t>
  </si>
  <si>
    <t>LISTA DE INSCRITOS INTERNA</t>
  </si>
  <si>
    <t>CONCURSANTE</t>
  </si>
  <si>
    <t>LICENCIA CONCURSANTE</t>
  </si>
  <si>
    <t>DNI PILOTO</t>
  </si>
  <si>
    <t>FECHA NAC</t>
  </si>
  <si>
    <t>LICENCIA PILOTO</t>
  </si>
  <si>
    <t>TELEFONO MÓVIL</t>
  </si>
  <si>
    <t>VEHÍCULO</t>
  </si>
  <si>
    <t>C.C.</t>
  </si>
  <si>
    <t>MATRICULA</t>
  </si>
  <si>
    <t>AGRU.</t>
  </si>
  <si>
    <t>GR.</t>
  </si>
  <si>
    <t>CL.</t>
  </si>
  <si>
    <t>Nº ITVC</t>
  </si>
  <si>
    <t>Nº CHASIS</t>
  </si>
  <si>
    <t>OBSERVACIONES</t>
  </si>
  <si>
    <t>C.C. CORREGIDA</t>
  </si>
  <si>
    <t>EMAIL</t>
  </si>
  <si>
    <t>+3500</t>
  </si>
  <si>
    <t>ESCUDERIA CLASICOS ALCALA</t>
  </si>
  <si>
    <t>ABEN-ZAYDE 2 BJ/PUB MARBELLA</t>
  </si>
  <si>
    <t>ALCALA LA REAL</t>
  </si>
  <si>
    <t>JAEN</t>
  </si>
  <si>
    <t>subidanoalejo@gmail.com</t>
  </si>
  <si>
    <t>MALAGA</t>
  </si>
  <si>
    <t>AUTO CLUB VENTURI</t>
  </si>
  <si>
    <t>CALLE FRANCISCO DE HERRERA, 22</t>
  </si>
  <si>
    <t>CASARABONELA</t>
  </si>
  <si>
    <t>650 77 41 73</t>
  </si>
  <si>
    <t>subidacasarabonela@gmail.com</t>
  </si>
  <si>
    <t>CILINDRADA</t>
  </si>
  <si>
    <t>JUNIOR / SENIOR</t>
  </si>
  <si>
    <t>PROVINCIA</t>
  </si>
  <si>
    <t>V SUBIDA VILLA DE NOALEJO</t>
  </si>
  <si>
    <t>V SUBIDA A CASARABONELA</t>
  </si>
  <si>
    <t>MC ALCALA LA REAL</t>
  </si>
  <si>
    <t>APARTADO DE CORREOS 127</t>
  </si>
  <si>
    <t>23680</t>
  </si>
  <si>
    <t>629 28 27 29</t>
  </si>
  <si>
    <t>956 038 587</t>
  </si>
  <si>
    <t>motorclubalcala@gmail.com</t>
  </si>
  <si>
    <t>XXXX Subida a La Mota</t>
  </si>
  <si>
    <t>Campeonato de Andalucia  MONTAÑA 2020</t>
  </si>
  <si>
    <t xml:space="preserve">P.F. </t>
  </si>
  <si>
    <t>CLASE RFEDA</t>
  </si>
  <si>
    <t>AGRUPACION FAA</t>
  </si>
  <si>
    <t xml:space="preserve">15 a 39 </t>
  </si>
  <si>
    <t>AGRUPACION I</t>
  </si>
  <si>
    <t>40 a 59</t>
  </si>
  <si>
    <t>6a</t>
  </si>
  <si>
    <t>AGRUPACION II</t>
  </si>
  <si>
    <t>60 a 79</t>
  </si>
  <si>
    <t>6b</t>
  </si>
  <si>
    <t>AGRUPACION III</t>
  </si>
  <si>
    <t>80 a 99</t>
  </si>
  <si>
    <t>7a</t>
  </si>
  <si>
    <t>AGRUPACION IV</t>
  </si>
  <si>
    <t>100 a 119</t>
  </si>
  <si>
    <t>7b</t>
  </si>
  <si>
    <t>AGRUPACION V</t>
  </si>
  <si>
    <t>120 a 139</t>
  </si>
  <si>
    <t>8a</t>
  </si>
  <si>
    <t>AGRUPACION VI</t>
  </si>
  <si>
    <t>140 a 159</t>
  </si>
  <si>
    <t>8b</t>
  </si>
  <si>
    <t>AGRUPACION VII</t>
  </si>
  <si>
    <t>160 a 174</t>
  </si>
  <si>
    <t>9a</t>
  </si>
  <si>
    <t>AGRUPACION VIII</t>
  </si>
  <si>
    <t>175 a 199</t>
  </si>
  <si>
    <t>9b</t>
  </si>
  <si>
    <t>AGRUPACION IX</t>
  </si>
  <si>
    <t>&gt; 199</t>
  </si>
  <si>
    <t>9c</t>
  </si>
  <si>
    <t>AGRUPACION X</t>
  </si>
  <si>
    <t>PF</t>
  </si>
  <si>
    <t>PUNTUA</t>
  </si>
  <si>
    <t>9-10/05/2021</t>
  </si>
  <si>
    <t>27-28/6/2021</t>
  </si>
  <si>
    <t>5-6/09/2021</t>
  </si>
  <si>
    <t>N-A</t>
  </si>
  <si>
    <t>CATEGORÍA I</t>
  </si>
  <si>
    <t xml:space="preserve">F2000 </t>
  </si>
  <si>
    <t>F2000</t>
  </si>
  <si>
    <t>S1600</t>
  </si>
  <si>
    <t>ST/GT</t>
  </si>
  <si>
    <t>CATEGORÍA II</t>
  </si>
  <si>
    <t>S2000</t>
  </si>
  <si>
    <t>R4</t>
  </si>
  <si>
    <t>R5/N5</t>
  </si>
  <si>
    <t>N+</t>
  </si>
  <si>
    <t>CARCROSS</t>
  </si>
  <si>
    <t>CLASE 5</t>
  </si>
  <si>
    <t>CM</t>
  </si>
  <si>
    <t xml:space="preserve">VI </t>
  </si>
  <si>
    <t>ESCUDERIA SUR</t>
  </si>
  <si>
    <t>San Fernando</t>
  </si>
  <si>
    <t>Cádiz</t>
  </si>
  <si>
    <t>689717212</t>
  </si>
  <si>
    <t>Plaza Nao Victoria 2</t>
  </si>
  <si>
    <t>Córdoba</t>
  </si>
  <si>
    <t>ESCUDERIA VILLACOR</t>
  </si>
  <si>
    <t>14006</t>
  </si>
  <si>
    <t>Avda de Andalucía, s/n (bar analcris)</t>
  </si>
  <si>
    <t>Granada</t>
  </si>
  <si>
    <t>Puerto Lope</t>
  </si>
  <si>
    <t>Plaza NAo Victoria 2</t>
  </si>
  <si>
    <t>CD CODA</t>
  </si>
  <si>
    <t>C/Santa Marta,2 P.I. Santa Olalla</t>
  </si>
  <si>
    <t>04110</t>
  </si>
  <si>
    <t>Campohermoso-Nijar</t>
  </si>
  <si>
    <t>Almeria</t>
  </si>
  <si>
    <t>637738719</t>
  </si>
  <si>
    <t>AUTOMÓVIL CLUB SOL Y NIEVE</t>
  </si>
  <si>
    <t>Ctra Malaga s/n Hotel Camino de Granada</t>
  </si>
  <si>
    <t>18015</t>
  </si>
  <si>
    <t>655683832</t>
  </si>
  <si>
    <t>14720</t>
  </si>
  <si>
    <t>Almodovar del rio</t>
  </si>
  <si>
    <t>Cordoba</t>
  </si>
  <si>
    <t>696552082</t>
  </si>
  <si>
    <t>GRUPO N / A / R2 / RALLY 4-5</t>
  </si>
  <si>
    <t>II CRONOMETRADA PUEBLOS DE MOCLIN</t>
  </si>
  <si>
    <t>SOMONTIN</t>
  </si>
  <si>
    <t>C.D. SIMPATICOS A RASS</t>
  </si>
  <si>
    <t>C.D. MOTORCLUB A JOPO PUERTO LOPE</t>
  </si>
  <si>
    <t>MC BALCON ALMANZORA</t>
  </si>
  <si>
    <t>Avda. de Circunvalación nº 12</t>
  </si>
  <si>
    <t>04877</t>
  </si>
  <si>
    <t>ALMERIA</t>
  </si>
  <si>
    <t xml:space="preserve">630 04 66 73 </t>
  </si>
  <si>
    <t>666877264 // 678273588</t>
  </si>
  <si>
    <t>C/ lorenzo ferreira 39 2º1</t>
  </si>
  <si>
    <t>C/ Homero n 16 p1 v5</t>
  </si>
  <si>
    <t>III CRONOMETRADA BENAMAHOMA</t>
  </si>
  <si>
    <t>inscripciones@faa.net</t>
  </si>
  <si>
    <t>17 y 18/2/24</t>
  </si>
  <si>
    <t>I CRONOMETRADA DE POSADAS</t>
  </si>
  <si>
    <t>C.D. ESCUDERIA MALENA TRATA DE ARRANCARLO</t>
  </si>
  <si>
    <t>AVD. LA MURALLA Nº 13 B13</t>
  </si>
  <si>
    <t>POSADAS</t>
  </si>
  <si>
    <t>I CRONOMETRADA DE SANTA FE</t>
  </si>
  <si>
    <t>A.C. GRANADA 2001</t>
  </si>
  <si>
    <t>ANTONIO HUERTAS REMIGIO 13</t>
  </si>
  <si>
    <t>GRANADA</t>
  </si>
  <si>
    <t>MARACENA</t>
  </si>
  <si>
    <t>I CRONOMETRADA CASTILLO DE SERON</t>
  </si>
  <si>
    <t>25 Y 26/5/2024</t>
  </si>
  <si>
    <t>XI Cronometrada de La Rábita</t>
  </si>
  <si>
    <t>IV Cronometrada  Balcón de Canales</t>
  </si>
  <si>
    <t>IV CRONOMETRADA VILLA DE ALMODOVAR</t>
  </si>
  <si>
    <t>12 Y 13/10/2024</t>
  </si>
  <si>
    <t>I CRONOMETRADA CASTELLAR</t>
  </si>
  <si>
    <t>IV CRONOMETRADA ZAHARA</t>
  </si>
  <si>
    <t>9 Y 10/11/2024</t>
  </si>
  <si>
    <t>30/11 Y 1/12/2024</t>
  </si>
  <si>
    <t>XIII CRONOMETRADA DE VILLAVICIOSA</t>
  </si>
  <si>
    <t>REFERENCIA DEL VEHICULO</t>
  </si>
  <si>
    <t>Toda modificación o sustitución de alguno de estos elementos, deberá ser comunicado por el concursante al Delegado Tecnico</t>
  </si>
  <si>
    <t>Nº HM</t>
  </si>
  <si>
    <r>
      <t>Botas / Guantes</t>
    </r>
    <r>
      <rPr>
        <sz val="9"/>
        <color indexed="8"/>
        <rFont val="Tahoma"/>
        <family val="2"/>
      </rPr>
      <t xml:space="preserve"> Norma FIA</t>
    </r>
  </si>
  <si>
    <r>
      <t xml:space="preserve">Mono Ignifugo </t>
    </r>
    <r>
      <rPr>
        <sz val="9"/>
        <color indexed="8"/>
        <rFont val="Tahoma"/>
        <family val="2"/>
      </rPr>
      <t>Norma FIA</t>
    </r>
  </si>
  <si>
    <r>
      <t xml:space="preserve">Ropa Interior  </t>
    </r>
    <r>
      <rPr>
        <sz val="9"/>
        <color indexed="8"/>
        <rFont val="Tahoma"/>
        <family val="2"/>
      </rPr>
      <t>Norma FIA</t>
    </r>
  </si>
  <si>
    <r>
      <t xml:space="preserve">Sotocasco </t>
    </r>
    <r>
      <rPr>
        <sz val="9"/>
        <color indexed="8"/>
        <rFont val="Tahoma"/>
        <family val="2"/>
      </rPr>
      <t xml:space="preserve"> Norma FIA</t>
    </r>
  </si>
  <si>
    <t>Si la homologación de la ropa interior es FIA 8856-2018 anotar número de homologación</t>
  </si>
  <si>
    <r>
      <rPr>
        <b/>
        <sz val="10"/>
        <rFont val="Tahoma"/>
        <family val="2"/>
      </rPr>
      <t xml:space="preserve">Hans </t>
    </r>
    <r>
      <rPr>
        <b/>
        <sz val="10"/>
        <color indexed="9"/>
        <rFont val="Tahoma"/>
        <family val="2"/>
      </rPr>
      <t xml:space="preserve">                                                         </t>
    </r>
  </si>
  <si>
    <r>
      <rPr>
        <b/>
        <sz val="9"/>
        <rFont val="Tahoma"/>
        <family val="2"/>
      </rPr>
      <t>Casco</t>
    </r>
    <r>
      <rPr>
        <b/>
        <sz val="9"/>
        <color indexed="9"/>
        <rFont val="Tahoma"/>
        <family val="2"/>
      </rPr>
      <t xml:space="preserve"> </t>
    </r>
    <r>
      <rPr>
        <b/>
        <sz val="9"/>
        <rFont val="Tahoma"/>
        <family val="2"/>
      </rPr>
      <t>Normas FIA en vigor:</t>
    </r>
    <r>
      <rPr>
        <b/>
        <sz val="9"/>
        <color indexed="9"/>
        <rFont val="Tahoma"/>
        <family val="2"/>
      </rPr>
      <t xml:space="preserve">
 </t>
    </r>
    <r>
      <rPr>
        <sz val="8"/>
        <rFont val="Tahoma"/>
        <family val="2"/>
      </rPr>
      <t>8859-2024-ABP      /     8859-2024</t>
    </r>
    <r>
      <rPr>
        <sz val="8"/>
        <color indexed="9"/>
        <rFont val="Tahoma"/>
        <family val="2"/>
      </rPr>
      <t xml:space="preserve">                             </t>
    </r>
    <r>
      <rPr>
        <sz val="8"/>
        <rFont val="Tahoma"/>
        <family val="2"/>
      </rPr>
      <t>8860-2018-ABP     /     8860-2018</t>
    </r>
    <r>
      <rPr>
        <sz val="8"/>
        <color indexed="9"/>
        <rFont val="Tahoma"/>
        <family val="2"/>
      </rPr>
      <t xml:space="preserve">                            </t>
    </r>
    <r>
      <rPr>
        <sz val="8"/>
        <rFont val="Tahoma"/>
        <family val="2"/>
      </rPr>
      <t>8859-2015           /       8860/2010</t>
    </r>
    <r>
      <rPr>
        <b/>
        <sz val="8"/>
        <color indexed="9"/>
        <rFont val="Tahoma"/>
        <family val="2"/>
      </rPr>
      <t xml:space="preserve">  </t>
    </r>
    <r>
      <rPr>
        <b/>
        <sz val="9"/>
        <color indexed="9"/>
        <rFont val="Tahoma"/>
        <family val="2"/>
      </rPr>
      <t xml:space="preserve">                                                                           </t>
    </r>
  </si>
  <si>
    <t>Caducidad</t>
  </si>
  <si>
    <t>Neumáticos</t>
  </si>
  <si>
    <t>Bases de Asientos</t>
  </si>
  <si>
    <t>Arco de Seguridad</t>
  </si>
  <si>
    <t>Asientos</t>
  </si>
  <si>
    <t>Extinción y pegatina</t>
  </si>
  <si>
    <t>Cierres</t>
  </si>
  <si>
    <t>Ángulo de Arneses</t>
  </si>
  <si>
    <t>Desconectador y pegatina</t>
  </si>
  <si>
    <t>Nombres cristales</t>
  </si>
  <si>
    <t>Batería</t>
  </si>
  <si>
    <t>Números y publicidad oblg.</t>
  </si>
  <si>
    <t>Depósito decantador aceit</t>
  </si>
  <si>
    <t>Anillas de remolque</t>
  </si>
  <si>
    <t>En rallyes: Alumbrado</t>
  </si>
  <si>
    <t>Arneses y cogidas</t>
  </si>
  <si>
    <t>Protecciones Barras</t>
  </si>
  <si>
    <t>Publi Cristales delante</t>
  </si>
  <si>
    <t>Trasero</t>
  </si>
  <si>
    <t>Incidencias detectadas</t>
  </si>
  <si>
    <t>Firma Piloto / Representante (Verificaciones Técnicas)</t>
  </si>
  <si>
    <t>Comisario Tecnico CT__________ESP/AN</t>
  </si>
  <si>
    <t>RALLYCRONOS 2026</t>
  </si>
  <si>
    <t>RALLYCRONO COMARCA DE NIJAR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</si>
</sst>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\ \ @"/>
    <numFmt numFmtId="165" formatCode="\ @"/>
    <numFmt numFmtId="166" formatCode="#,##0.00\ \€\ "/>
    <numFmt numFmtId="167" formatCode="#,##0.00\ "/>
    <numFmt numFmtId="168" formatCode="dd\-mm\-yyyy"/>
    <numFmt numFmtId="169" formatCode="dd\-mm\-yy;@"/>
    <numFmt numFmtId="170" formatCode="_-* #,##0.00\ [$€]_-;\-* #,##0.00\ [$€]_-;_-* &quot;-&quot;??\ [$€]_-;_-@_-"/>
  </numFmts>
  <fonts count="60" x14ac:knownFonts="1">
    <font>
      <sz val="10"/>
      <name val="Arial"/>
    </font>
    <font>
      <sz val="10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sz val="7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9"/>
      <color indexed="9"/>
      <name val="Tahoma"/>
      <family val="2"/>
    </font>
    <font>
      <b/>
      <sz val="11"/>
      <color indexed="9"/>
      <name val="Tahoma"/>
      <family val="2"/>
    </font>
    <font>
      <b/>
      <sz val="14"/>
      <color indexed="9"/>
      <name val="Tahoma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4"/>
      <name val="Tahoma"/>
      <family val="2"/>
    </font>
    <font>
      <sz val="14"/>
      <name val="Tahoma"/>
      <family val="2"/>
    </font>
    <font>
      <u/>
      <sz val="10"/>
      <color indexed="12"/>
      <name val="Arial"/>
      <family val="2"/>
    </font>
    <font>
      <b/>
      <sz val="10"/>
      <name val="Tahoma"/>
      <family val="2"/>
    </font>
    <font>
      <sz val="8"/>
      <name val="Arial"/>
      <family val="2"/>
    </font>
    <font>
      <b/>
      <sz val="8"/>
      <color indexed="62"/>
      <name val="Tahoma"/>
      <family val="2"/>
    </font>
    <font>
      <sz val="8"/>
      <color indexed="62"/>
      <name val="Tahoma"/>
      <family val="2"/>
    </font>
    <font>
      <b/>
      <sz val="9"/>
      <color indexed="62"/>
      <name val="Tahoma"/>
      <family val="2"/>
    </font>
    <font>
      <u/>
      <sz val="9"/>
      <color indexed="62"/>
      <name val="Arial"/>
      <family val="2"/>
    </font>
    <font>
      <b/>
      <sz val="9"/>
      <color indexed="9"/>
      <name val="Tahoma"/>
      <family val="2"/>
    </font>
    <font>
      <b/>
      <sz val="8"/>
      <color indexed="9"/>
      <name val="Arial"/>
      <family val="2"/>
    </font>
    <font>
      <b/>
      <sz val="8"/>
      <color indexed="9"/>
      <name val="Tahoma"/>
      <family val="2"/>
    </font>
    <font>
      <b/>
      <sz val="9"/>
      <color indexed="9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20"/>
      <color indexed="9"/>
      <name val="Tahoma"/>
      <family val="2"/>
    </font>
    <font>
      <sz val="7"/>
      <name val="Arial"/>
      <family val="2"/>
    </font>
    <font>
      <b/>
      <sz val="13"/>
      <name val="Tahoma"/>
      <family val="2"/>
    </font>
    <font>
      <sz val="6"/>
      <name val="Tahoma"/>
      <family val="2"/>
    </font>
    <font>
      <b/>
      <sz val="9"/>
      <color indexed="8"/>
      <name val="Tahoma"/>
      <family val="2"/>
    </font>
    <font>
      <sz val="9"/>
      <color indexed="55"/>
      <name val="Tahoma"/>
      <family val="2"/>
    </font>
    <font>
      <b/>
      <i/>
      <sz val="9"/>
      <color indexed="9"/>
      <name val="Tahoma"/>
      <family val="2"/>
    </font>
    <font>
      <b/>
      <i/>
      <sz val="9"/>
      <name val="Tahoma"/>
      <family val="2"/>
    </font>
    <font>
      <sz val="9"/>
      <color indexed="8"/>
      <name val="Tahoma"/>
      <family val="2"/>
    </font>
    <font>
      <b/>
      <sz val="12"/>
      <name val="Tahoma"/>
      <family val="2"/>
    </font>
    <font>
      <b/>
      <sz val="26"/>
      <color indexed="9"/>
      <name val="Tahoma"/>
      <family val="2"/>
    </font>
    <font>
      <sz val="10"/>
      <color theme="0"/>
      <name val="Arial"/>
      <family val="2"/>
    </font>
    <font>
      <sz val="6"/>
      <name val="Calibri"/>
      <family val="2"/>
      <scheme val="minor"/>
    </font>
    <font>
      <b/>
      <u val="double"/>
      <sz val="16"/>
      <color indexed="8"/>
      <name val="Calibri"/>
      <family val="2"/>
    </font>
    <font>
      <b/>
      <sz val="9"/>
      <color indexed="8"/>
      <name val="Arial Narrow"/>
      <family val="2"/>
    </font>
    <font>
      <b/>
      <sz val="20"/>
      <name val="Tahoma"/>
      <family val="2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indexed="63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sz val="11"/>
      <color indexed="63"/>
      <name val="Calibri"/>
      <family val="2"/>
      <scheme val="minor"/>
    </font>
    <font>
      <sz val="10"/>
      <name val="Arial"/>
      <family val="2"/>
    </font>
    <font>
      <b/>
      <sz val="10"/>
      <color indexed="9"/>
      <name val="Tahoma"/>
      <family val="2"/>
    </font>
    <font>
      <sz val="8"/>
      <color indexed="9"/>
      <name val="Tahoma"/>
      <family val="2"/>
    </font>
    <font>
      <sz val="8"/>
      <color rgb="FF000000"/>
      <name val="Segoe UI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indexed="9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 style="thick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 style="thin">
        <color indexed="21"/>
      </left>
      <right style="thin">
        <color indexed="9"/>
      </right>
      <top style="thin">
        <color indexed="21"/>
      </top>
      <bottom style="thin">
        <color indexed="21"/>
      </bottom>
      <diagonal/>
    </border>
    <border>
      <left style="thin">
        <color indexed="9"/>
      </left>
      <right style="thin">
        <color indexed="9"/>
      </right>
      <top style="thin">
        <color indexed="21"/>
      </top>
      <bottom style="thin">
        <color indexed="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</borders>
  <cellStyleXfs count="4">
    <xf numFmtId="0" fontId="0" fillId="0" borderId="0"/>
    <xf numFmtId="170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4" fontId="56" fillId="0" borderId="0" applyFont="0" applyFill="0" applyBorder="0" applyAlignment="0" applyProtection="0"/>
  </cellStyleXfs>
  <cellXfs count="333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2" borderId="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1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8" fillId="2" borderId="1" xfId="0" applyFont="1" applyFill="1" applyBorder="1" applyAlignment="1" applyProtection="1">
      <alignment vertical="center"/>
      <protection hidden="1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6" fillId="3" borderId="0" xfId="0" applyFont="1" applyFill="1" applyAlignment="1">
      <alignment vertical="center"/>
    </xf>
    <xf numFmtId="0" fontId="2" fillId="0" borderId="8" xfId="0" applyFont="1" applyBorder="1" applyAlignment="1" applyProtection="1">
      <alignment vertical="center"/>
      <protection hidden="1"/>
    </xf>
    <xf numFmtId="0" fontId="2" fillId="2" borderId="9" xfId="0" applyFont="1" applyFill="1" applyBorder="1" applyAlignment="1">
      <alignment vertical="center"/>
    </xf>
    <xf numFmtId="0" fontId="12" fillId="3" borderId="0" xfId="0" applyFont="1" applyFill="1" applyProtection="1"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>
      <alignment horizontal="center" vertical="center"/>
    </xf>
    <xf numFmtId="165" fontId="19" fillId="4" borderId="10" xfId="0" applyNumberFormat="1" applyFont="1" applyFill="1" applyBorder="1" applyAlignment="1">
      <alignment vertical="center"/>
    </xf>
    <xf numFmtId="165" fontId="18" fillId="4" borderId="10" xfId="0" applyNumberFormat="1" applyFont="1" applyFill="1" applyBorder="1" applyAlignment="1">
      <alignment vertical="center"/>
    </xf>
    <xf numFmtId="165" fontId="23" fillId="3" borderId="10" xfId="0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2" fillId="5" borderId="0" xfId="0" applyFont="1" applyFill="1" applyAlignment="1" applyProtection="1">
      <alignment vertical="center"/>
      <protection hidden="1"/>
    </xf>
    <xf numFmtId="49" fontId="28" fillId="0" borderId="13" xfId="0" applyNumberFormat="1" applyFont="1" applyBorder="1" applyAlignment="1" applyProtection="1">
      <alignment horizontal="center" vertical="center"/>
      <protection locked="0"/>
    </xf>
    <xf numFmtId="49" fontId="28" fillId="0" borderId="14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2" fillId="2" borderId="11" xfId="0" applyFont="1" applyFill="1" applyBorder="1" applyAlignment="1" applyProtection="1">
      <alignment vertical="center"/>
      <protection hidden="1"/>
    </xf>
    <xf numFmtId="0" fontId="13" fillId="0" borderId="16" xfId="0" applyFont="1" applyBorder="1" applyAlignment="1" applyProtection="1">
      <alignment vertical="center"/>
      <protection hidden="1"/>
    </xf>
    <xf numFmtId="0" fontId="32" fillId="0" borderId="0" xfId="0" applyFont="1" applyAlignment="1" applyProtection="1">
      <alignment vertical="center" wrapText="1"/>
      <protection hidden="1"/>
    </xf>
    <xf numFmtId="0" fontId="2" fillId="2" borderId="7" xfId="0" applyFont="1" applyFill="1" applyBorder="1" applyAlignment="1" applyProtection="1">
      <alignment vertical="center"/>
      <protection hidden="1"/>
    </xf>
    <xf numFmtId="0" fontId="2" fillId="2" borderId="4" xfId="0" applyFont="1" applyFill="1" applyBorder="1" applyAlignment="1" applyProtection="1">
      <alignment vertical="center"/>
      <protection hidden="1"/>
    </xf>
    <xf numFmtId="0" fontId="2" fillId="5" borderId="2" xfId="0" applyFont="1" applyFill="1" applyBorder="1" applyAlignment="1" applyProtection="1">
      <alignment vertical="center"/>
      <protection hidden="1"/>
    </xf>
    <xf numFmtId="0" fontId="2" fillId="5" borderId="3" xfId="0" applyFont="1" applyFill="1" applyBorder="1" applyAlignment="1" applyProtection="1">
      <alignment vertical="center"/>
      <protection hidden="1"/>
    </xf>
    <xf numFmtId="0" fontId="2" fillId="5" borderId="3" xfId="0" applyFont="1" applyFill="1" applyBorder="1" applyAlignment="1" applyProtection="1">
      <alignment vertical="center"/>
      <protection locked="0"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2" borderId="9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3" fillId="2" borderId="7" xfId="0" applyFont="1" applyFill="1" applyBorder="1" applyAlignment="1" applyProtection="1">
      <alignment vertical="center"/>
      <protection hidden="1"/>
    </xf>
    <xf numFmtId="0" fontId="3" fillId="2" borderId="9" xfId="0" applyFont="1" applyFill="1" applyBorder="1" applyAlignment="1" applyProtection="1">
      <alignment vertical="center"/>
      <protection hidden="1"/>
    </xf>
    <xf numFmtId="168" fontId="31" fillId="0" borderId="0" xfId="0" applyNumberFormat="1" applyFont="1" applyAlignment="1" applyProtection="1">
      <alignment horizontal="center" vertical="center"/>
      <protection hidden="1"/>
    </xf>
    <xf numFmtId="0" fontId="2" fillId="2" borderId="17" xfId="0" applyFont="1" applyFill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5" borderId="4" xfId="0" applyFont="1" applyFill="1" applyBorder="1" applyAlignment="1" applyProtection="1">
      <alignment vertical="center"/>
      <protection hidden="1"/>
    </xf>
    <xf numFmtId="0" fontId="2" fillId="5" borderId="7" xfId="0" applyFont="1" applyFill="1" applyBorder="1" applyAlignment="1" applyProtection="1">
      <alignment vertical="center"/>
      <protection hidden="1"/>
    </xf>
    <xf numFmtId="164" fontId="6" fillId="0" borderId="0" xfId="0" applyNumberFormat="1" applyFont="1" applyAlignment="1" applyProtection="1">
      <alignment vertical="center"/>
      <protection hidden="1"/>
    </xf>
    <xf numFmtId="0" fontId="8" fillId="2" borderId="7" xfId="0" applyFont="1" applyFill="1" applyBorder="1" applyAlignment="1" applyProtection="1">
      <alignment vertical="center"/>
      <protection hidden="1"/>
    </xf>
    <xf numFmtId="0" fontId="30" fillId="0" borderId="2" xfId="0" applyFont="1" applyBorder="1" applyAlignment="1">
      <alignment vertical="center"/>
    </xf>
    <xf numFmtId="1" fontId="29" fillId="0" borderId="2" xfId="0" applyNumberFormat="1" applyFont="1" applyBorder="1" applyAlignment="1" applyProtection="1">
      <alignment vertical="center"/>
      <protection hidden="1"/>
    </xf>
    <xf numFmtId="0" fontId="0" fillId="0" borderId="1" xfId="0" applyBorder="1"/>
    <xf numFmtId="0" fontId="0" fillId="0" borderId="2" xfId="0" applyBorder="1"/>
    <xf numFmtId="0" fontId="11" fillId="0" borderId="0" xfId="0" applyFont="1"/>
    <xf numFmtId="0" fontId="5" fillId="0" borderId="0" xfId="0" applyFont="1" applyAlignment="1" applyProtection="1">
      <alignment horizontal="center" vertical="center" wrapText="1"/>
      <protection hidden="1"/>
    </xf>
    <xf numFmtId="0" fontId="40" fillId="3" borderId="0" xfId="0" applyFont="1" applyFill="1"/>
    <xf numFmtId="0" fontId="41" fillId="0" borderId="0" xfId="0" applyFont="1" applyAlignment="1" applyProtection="1">
      <alignment vertical="center" wrapText="1"/>
      <protection hidden="1"/>
    </xf>
    <xf numFmtId="0" fontId="43" fillId="0" borderId="10" xfId="0" applyFont="1" applyBorder="1" applyAlignment="1">
      <alignment horizontal="center" vertical="center" wrapText="1"/>
    </xf>
    <xf numFmtId="1" fontId="43" fillId="0" borderId="10" xfId="0" applyNumberFormat="1" applyFont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 wrapText="1"/>
    </xf>
    <xf numFmtId="0" fontId="43" fillId="0" borderId="0" xfId="0" applyFont="1" applyAlignment="1">
      <alignment horizontal="center" vertical="center" wrapText="1"/>
    </xf>
    <xf numFmtId="14" fontId="0" fillId="0" borderId="0" xfId="0" applyNumberFormat="1"/>
    <xf numFmtId="0" fontId="43" fillId="0" borderId="43" xfId="0" applyFont="1" applyBorder="1" applyAlignment="1">
      <alignment horizontal="left" vertical="center" wrapText="1"/>
    </xf>
    <xf numFmtId="0" fontId="51" fillId="0" borderId="0" xfId="2" applyFont="1" applyAlignment="1" applyProtection="1">
      <alignment horizontal="left" vertical="center"/>
    </xf>
    <xf numFmtId="0" fontId="49" fillId="4" borderId="18" xfId="0" applyFont="1" applyFill="1" applyBorder="1" applyAlignment="1">
      <alignment horizontal="left" vertical="center"/>
    </xf>
    <xf numFmtId="4" fontId="48" fillId="0" borderId="0" xfId="0" applyNumberFormat="1" applyFont="1" applyAlignment="1" applyProtection="1">
      <alignment horizontal="left" vertical="center"/>
      <protection locked="0"/>
    </xf>
    <xf numFmtId="0" fontId="48" fillId="0" borderId="0" xfId="0" quotePrefix="1" applyFont="1" applyAlignment="1" applyProtection="1">
      <alignment horizontal="left" vertical="center"/>
      <protection locked="0"/>
    </xf>
    <xf numFmtId="0" fontId="48" fillId="0" borderId="0" xfId="0" applyFont="1" applyAlignment="1">
      <alignment horizontal="left" vertical="center"/>
    </xf>
    <xf numFmtId="0" fontId="48" fillId="0" borderId="0" xfId="0" applyFont="1" applyAlignment="1">
      <alignment horizontal="left"/>
    </xf>
    <xf numFmtId="0" fontId="48" fillId="0" borderId="0" xfId="0" applyFont="1" applyAlignment="1" applyProtection="1">
      <alignment horizontal="left" vertical="center"/>
      <protection locked="0"/>
    </xf>
    <xf numFmtId="0" fontId="52" fillId="0" borderId="0" xfId="0" applyFont="1" applyAlignment="1">
      <alignment horizontal="left"/>
    </xf>
    <xf numFmtId="49" fontId="48" fillId="0" borderId="0" xfId="0" applyNumberFormat="1" applyFont="1" applyAlignment="1" applyProtection="1">
      <alignment horizontal="left" vertical="center"/>
      <protection locked="0"/>
    </xf>
    <xf numFmtId="0" fontId="51" fillId="0" borderId="0" xfId="2" applyFont="1" applyAlignment="1">
      <alignment horizontal="left" vertical="center"/>
      <protection locked="0"/>
    </xf>
    <xf numFmtId="0" fontId="52" fillId="0" borderId="0" xfId="0" applyFont="1" applyAlignment="1">
      <alignment horizontal="left" vertical="center"/>
    </xf>
    <xf numFmtId="168" fontId="48" fillId="0" borderId="0" xfId="0" applyNumberFormat="1" applyFont="1" applyAlignment="1" applyProtection="1">
      <alignment horizontal="left" vertical="center"/>
      <protection locked="0"/>
    </xf>
    <xf numFmtId="0" fontId="51" fillId="0" borderId="0" xfId="2" applyFont="1" applyBorder="1" applyAlignment="1" applyProtection="1">
      <alignment horizontal="left" vertical="center"/>
      <protection locked="0"/>
    </xf>
    <xf numFmtId="0" fontId="49" fillId="0" borderId="0" xfId="0" applyFont="1" applyAlignment="1">
      <alignment horizontal="left" vertical="center"/>
    </xf>
    <xf numFmtId="0" fontId="49" fillId="4" borderId="0" xfId="0" applyFont="1" applyFill="1" applyAlignment="1">
      <alignment horizontal="left" vertical="center"/>
    </xf>
    <xf numFmtId="0" fontId="49" fillId="0" borderId="0" xfId="0" applyFont="1" applyAlignment="1">
      <alignment horizontal="left"/>
    </xf>
    <xf numFmtId="169" fontId="48" fillId="0" borderId="0" xfId="0" applyNumberFormat="1" applyFont="1" applyAlignment="1" applyProtection="1">
      <alignment horizontal="left" vertical="center"/>
      <protection locked="0"/>
    </xf>
    <xf numFmtId="167" fontId="48" fillId="0" borderId="0" xfId="0" applyNumberFormat="1" applyFont="1" applyAlignment="1" applyProtection="1">
      <alignment horizontal="left" vertical="center"/>
      <protection locked="0"/>
    </xf>
    <xf numFmtId="169" fontId="48" fillId="0" borderId="0" xfId="0" applyNumberFormat="1" applyFont="1" applyAlignment="1">
      <alignment horizontal="left"/>
    </xf>
    <xf numFmtId="0" fontId="48" fillId="6" borderId="0" xfId="0" applyFont="1" applyFill="1" applyAlignment="1">
      <alignment horizontal="left" vertical="center"/>
    </xf>
    <xf numFmtId="0" fontId="48" fillId="6" borderId="0" xfId="0" applyFont="1" applyFill="1" applyAlignment="1" applyProtection="1">
      <alignment horizontal="left" vertical="center"/>
      <protection locked="0"/>
    </xf>
    <xf numFmtId="0" fontId="48" fillId="8" borderId="0" xfId="0" applyFont="1" applyFill="1" applyAlignment="1">
      <alignment horizontal="left"/>
    </xf>
    <xf numFmtId="0" fontId="48" fillId="4" borderId="0" xfId="0" applyFont="1" applyFill="1" applyAlignment="1">
      <alignment horizontal="left" vertical="center"/>
    </xf>
    <xf numFmtId="0" fontId="48" fillId="4" borderId="0" xfId="0" applyFont="1" applyFill="1" applyAlignment="1" applyProtection="1">
      <alignment horizontal="left" vertical="center"/>
      <protection locked="0"/>
    </xf>
    <xf numFmtId="0" fontId="49" fillId="8" borderId="0" xfId="0" applyFont="1" applyFill="1" applyAlignment="1">
      <alignment horizontal="left" vertical="center"/>
    </xf>
    <xf numFmtId="0" fontId="48" fillId="14" borderId="0" xfId="0" applyFont="1" applyFill="1" applyAlignment="1">
      <alignment horizontal="left" vertical="center"/>
    </xf>
    <xf numFmtId="0" fontId="49" fillId="10" borderId="0" xfId="0" applyFont="1" applyFill="1" applyAlignment="1">
      <alignment horizontal="left" vertical="center"/>
    </xf>
    <xf numFmtId="0" fontId="51" fillId="0" borderId="0" xfId="2" applyFont="1" applyAlignment="1" applyProtection="1">
      <alignment horizontal="left"/>
    </xf>
    <xf numFmtId="0" fontId="48" fillId="8" borderId="0" xfId="0" applyFont="1" applyFill="1" applyAlignment="1">
      <alignment horizontal="left" vertical="center"/>
    </xf>
    <xf numFmtId="0" fontId="49" fillId="0" borderId="0" xfId="0" quotePrefix="1" applyFont="1" applyAlignment="1">
      <alignment horizontal="left"/>
    </xf>
    <xf numFmtId="0" fontId="48" fillId="9" borderId="0" xfId="0" applyFont="1" applyFill="1" applyAlignment="1">
      <alignment horizontal="left" vertical="center"/>
    </xf>
    <xf numFmtId="1" fontId="48" fillId="9" borderId="0" xfId="0" applyNumberFormat="1" applyFont="1" applyFill="1" applyAlignment="1">
      <alignment horizontal="left" vertical="center"/>
    </xf>
    <xf numFmtId="1" fontId="48" fillId="9" borderId="0" xfId="0" applyNumberFormat="1" applyFont="1" applyFill="1" applyAlignment="1">
      <alignment horizontal="left"/>
    </xf>
    <xf numFmtId="0" fontId="48" fillId="9" borderId="0" xfId="0" applyFont="1" applyFill="1" applyAlignment="1">
      <alignment horizontal="left"/>
    </xf>
    <xf numFmtId="0" fontId="48" fillId="15" borderId="0" xfId="0" applyFont="1" applyFill="1" applyAlignment="1">
      <alignment horizontal="left"/>
    </xf>
    <xf numFmtId="0" fontId="45" fillId="16" borderId="43" xfId="0" applyFont="1" applyFill="1" applyBorder="1" applyAlignment="1">
      <alignment horizontal="left" vertical="center"/>
    </xf>
    <xf numFmtId="0" fontId="46" fillId="17" borderId="43" xfId="0" applyFont="1" applyFill="1" applyBorder="1" applyAlignment="1">
      <alignment horizontal="left" vertical="center"/>
    </xf>
    <xf numFmtId="0" fontId="46" fillId="18" borderId="43" xfId="0" applyFont="1" applyFill="1" applyBorder="1" applyAlignment="1">
      <alignment horizontal="left" vertical="center"/>
    </xf>
    <xf numFmtId="0" fontId="50" fillId="19" borderId="0" xfId="0" applyFont="1" applyFill="1" applyAlignment="1">
      <alignment horizontal="left" vertical="center"/>
    </xf>
    <xf numFmtId="4" fontId="48" fillId="19" borderId="0" xfId="0" applyNumberFormat="1" applyFont="1" applyFill="1" applyAlignment="1" applyProtection="1">
      <alignment horizontal="left" vertical="center"/>
      <protection locked="0"/>
    </xf>
    <xf numFmtId="14" fontId="50" fillId="19" borderId="0" xfId="0" applyNumberFormat="1" applyFont="1" applyFill="1" applyAlignment="1">
      <alignment horizontal="left" vertical="center"/>
    </xf>
    <xf numFmtId="169" fontId="48" fillId="19" borderId="0" xfId="0" applyNumberFormat="1" applyFont="1" applyFill="1" applyAlignment="1" applyProtection="1">
      <alignment horizontal="left" vertical="center"/>
      <protection locked="0"/>
    </xf>
    <xf numFmtId="0" fontId="48" fillId="19" borderId="0" xfId="0" quotePrefix="1" applyFont="1" applyFill="1" applyAlignment="1" applyProtection="1">
      <alignment horizontal="left" vertical="center"/>
      <protection locked="0"/>
    </xf>
    <xf numFmtId="0" fontId="48" fillId="19" borderId="0" xfId="0" applyFont="1" applyFill="1" applyAlignment="1">
      <alignment horizontal="left"/>
    </xf>
    <xf numFmtId="0" fontId="54" fillId="19" borderId="0" xfId="0" applyFont="1" applyFill="1" applyAlignment="1" applyProtection="1">
      <alignment horizontal="left" vertical="center"/>
      <protection locked="0"/>
    </xf>
    <xf numFmtId="0" fontId="55" fillId="19" borderId="0" xfId="0" applyFont="1" applyFill="1" applyAlignment="1">
      <alignment horizontal="left" vertical="center"/>
    </xf>
    <xf numFmtId="49" fontId="54" fillId="19" borderId="0" xfId="0" applyNumberFormat="1" applyFont="1" applyFill="1" applyAlignment="1" applyProtection="1">
      <alignment horizontal="left" vertical="center"/>
      <protection locked="0"/>
    </xf>
    <xf numFmtId="0" fontId="53" fillId="19" borderId="0" xfId="0" applyFont="1" applyFill="1"/>
    <xf numFmtId="0" fontId="54" fillId="19" borderId="0" xfId="0" quotePrefix="1" applyFont="1" applyFill="1" applyAlignment="1" applyProtection="1">
      <alignment horizontal="left" vertical="center"/>
      <protection locked="0"/>
    </xf>
    <xf numFmtId="14" fontId="48" fillId="19" borderId="0" xfId="0" applyNumberFormat="1" applyFont="1" applyFill="1" applyAlignment="1">
      <alignment horizontal="left"/>
    </xf>
    <xf numFmtId="0" fontId="46" fillId="19" borderId="0" xfId="0" applyFont="1" applyFill="1" applyAlignment="1">
      <alignment horizontal="left"/>
    </xf>
    <xf numFmtId="0" fontId="48" fillId="19" borderId="0" xfId="0" applyFont="1" applyFill="1" applyAlignment="1" applyProtection="1">
      <alignment horizontal="left" vertical="center"/>
      <protection locked="0"/>
    </xf>
    <xf numFmtId="0" fontId="52" fillId="19" borderId="0" xfId="0" applyFont="1" applyFill="1" applyAlignment="1">
      <alignment horizontal="left"/>
    </xf>
    <xf numFmtId="49" fontId="48" fillId="19" borderId="0" xfId="0" applyNumberFormat="1" applyFont="1" applyFill="1" applyAlignment="1" applyProtection="1">
      <alignment horizontal="left" vertical="center"/>
      <protection locked="0"/>
    </xf>
    <xf numFmtId="169" fontId="48" fillId="19" borderId="0" xfId="0" applyNumberFormat="1" applyFont="1" applyFill="1" applyAlignment="1">
      <alignment horizontal="left"/>
    </xf>
    <xf numFmtId="0" fontId="47" fillId="19" borderId="0" xfId="0" applyFont="1" applyFill="1" applyAlignment="1">
      <alignment horizontal="left" vertical="center"/>
    </xf>
    <xf numFmtId="4" fontId="53" fillId="19" borderId="0" xfId="0" applyNumberFormat="1" applyFont="1" applyFill="1" applyAlignment="1" applyProtection="1">
      <alignment horizontal="left" vertical="center"/>
      <protection locked="0"/>
    </xf>
    <xf numFmtId="14" fontId="47" fillId="19" borderId="0" xfId="0" applyNumberFormat="1" applyFont="1" applyFill="1" applyAlignment="1">
      <alignment horizontal="left" vertical="center"/>
    </xf>
    <xf numFmtId="14" fontId="48" fillId="0" borderId="0" xfId="0" applyNumberFormat="1" applyFont="1" applyAlignment="1">
      <alignment horizontal="left"/>
    </xf>
    <xf numFmtId="44" fontId="48" fillId="19" borderId="0" xfId="3" applyFont="1" applyFill="1" applyAlignment="1" applyProtection="1">
      <alignment horizontal="left" vertical="center"/>
      <protection locked="0"/>
    </xf>
    <xf numFmtId="44" fontId="48" fillId="0" borderId="0" xfId="3" applyFont="1" applyAlignment="1">
      <alignment horizontal="left"/>
    </xf>
    <xf numFmtId="44" fontId="48" fillId="19" borderId="0" xfId="3" applyFont="1" applyFill="1" applyAlignment="1">
      <alignment horizontal="left"/>
    </xf>
    <xf numFmtId="169" fontId="2" fillId="2" borderId="2" xfId="0" applyNumberFormat="1" applyFont="1" applyFill="1" applyBorder="1" applyAlignment="1" applyProtection="1">
      <alignment vertical="center"/>
      <protection hidden="1"/>
    </xf>
    <xf numFmtId="169" fontId="2" fillId="2" borderId="0" xfId="0" applyNumberFormat="1" applyFont="1" applyFill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2" fillId="2" borderId="20" xfId="0" applyFont="1" applyFill="1" applyBorder="1" applyAlignment="1" applyProtection="1">
      <alignment horizontal="center" vertical="center"/>
      <protection hidden="1"/>
    </xf>
    <xf numFmtId="0" fontId="2" fillId="2" borderId="43" xfId="0" applyFont="1" applyFill="1" applyBorder="1" applyAlignment="1" applyProtection="1">
      <alignment vertical="center"/>
      <protection hidden="1"/>
    </xf>
    <xf numFmtId="0" fontId="2" fillId="2" borderId="19" xfId="0" applyFont="1" applyFill="1" applyBorder="1" applyAlignment="1" applyProtection="1">
      <alignment horizontal="left" vertical="center"/>
      <protection hidden="1"/>
    </xf>
    <xf numFmtId="0" fontId="2" fillId="2" borderId="17" xfId="0" applyFont="1" applyFill="1" applyBorder="1" applyAlignment="1" applyProtection="1">
      <alignment horizontal="left" vertical="center"/>
      <protection hidden="1"/>
    </xf>
    <xf numFmtId="0" fontId="2" fillId="2" borderId="20" xfId="0" applyFont="1" applyFill="1" applyBorder="1" applyAlignment="1" applyProtection="1">
      <alignment horizontal="left" vertical="center"/>
      <protection hidden="1"/>
    </xf>
    <xf numFmtId="0" fontId="3" fillId="2" borderId="15" xfId="0" applyFont="1" applyFill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vertical="center"/>
      <protection hidden="1"/>
    </xf>
    <xf numFmtId="14" fontId="8" fillId="0" borderId="8" xfId="0" applyNumberFormat="1" applyFont="1" applyBorder="1" applyAlignment="1" applyProtection="1">
      <alignment horizontal="center" vertical="center"/>
      <protection hidden="1"/>
    </xf>
    <xf numFmtId="0" fontId="22" fillId="11" borderId="19" xfId="0" applyFont="1" applyFill="1" applyBorder="1" applyAlignment="1" applyProtection="1">
      <alignment horizontal="center" vertical="center"/>
      <protection hidden="1"/>
    </xf>
    <xf numFmtId="0" fontId="22" fillId="11" borderId="17" xfId="0" applyFont="1" applyFill="1" applyBorder="1" applyAlignment="1" applyProtection="1">
      <alignment horizontal="center" vertical="center"/>
      <protection hidden="1"/>
    </xf>
    <xf numFmtId="0" fontId="22" fillId="11" borderId="20" xfId="0" applyFont="1" applyFill="1" applyBorder="1" applyAlignment="1" applyProtection="1">
      <alignment horizontal="center" vertical="center"/>
      <protection hidden="1"/>
    </xf>
    <xf numFmtId="0" fontId="22" fillId="11" borderId="19" xfId="0" applyFont="1" applyFill="1" applyBorder="1" applyAlignment="1">
      <alignment horizontal="center"/>
    </xf>
    <xf numFmtId="0" fontId="22" fillId="11" borderId="17" xfId="0" applyFont="1" applyFill="1" applyBorder="1" applyAlignment="1">
      <alignment horizontal="center"/>
    </xf>
    <xf numFmtId="0" fontId="22" fillId="11" borderId="20" xfId="0" applyFont="1" applyFill="1" applyBorder="1" applyAlignment="1">
      <alignment horizontal="center"/>
    </xf>
    <xf numFmtId="0" fontId="6" fillId="2" borderId="0" xfId="0" applyFont="1" applyFill="1" applyAlignment="1" applyProtection="1">
      <alignment horizontal="center" vertical="center"/>
      <protection hidden="1"/>
    </xf>
    <xf numFmtId="0" fontId="8" fillId="7" borderId="19" xfId="0" applyFont="1" applyFill="1" applyBorder="1" applyAlignment="1" applyProtection="1">
      <alignment horizontal="center" vertical="center"/>
      <protection hidden="1"/>
    </xf>
    <xf numFmtId="0" fontId="8" fillId="7" borderId="17" xfId="0" applyFont="1" applyFill="1" applyBorder="1" applyAlignment="1" applyProtection="1">
      <alignment horizontal="center" vertical="center"/>
      <protection hidden="1"/>
    </xf>
    <xf numFmtId="0" fontId="8" fillId="7" borderId="20" xfId="0" applyFont="1" applyFill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164" fontId="38" fillId="0" borderId="10" xfId="0" applyNumberFormat="1" applyFont="1" applyBorder="1" applyAlignment="1" applyProtection="1">
      <alignment horizontal="center" vertical="center"/>
      <protection hidden="1"/>
    </xf>
    <xf numFmtId="164" fontId="38" fillId="0" borderId="19" xfId="0" applyNumberFormat="1" applyFont="1" applyBorder="1" applyAlignment="1" applyProtection="1">
      <alignment horizontal="center" vertical="center"/>
      <protection hidden="1"/>
    </xf>
    <xf numFmtId="0" fontId="38" fillId="0" borderId="10" xfId="0" applyFont="1" applyBorder="1" applyAlignment="1" applyProtection="1">
      <alignment horizontal="center" vertical="center"/>
      <protection hidden="1"/>
    </xf>
    <xf numFmtId="0" fontId="38" fillId="0" borderId="19" xfId="0" applyFont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locked="0" hidden="1"/>
    </xf>
    <xf numFmtId="0" fontId="2" fillId="2" borderId="17" xfId="0" applyFont="1" applyFill="1" applyBorder="1" applyAlignment="1" applyProtection="1">
      <alignment horizontal="center" vertical="center"/>
      <protection locked="0" hidden="1"/>
    </xf>
    <xf numFmtId="0" fontId="2" fillId="2" borderId="20" xfId="0" applyFont="1" applyFill="1" applyBorder="1" applyAlignment="1" applyProtection="1">
      <alignment horizontal="center" vertical="center"/>
      <protection locked="0" hidden="1"/>
    </xf>
    <xf numFmtId="0" fontId="13" fillId="0" borderId="16" xfId="0" applyFont="1" applyBorder="1" applyAlignment="1" applyProtection="1">
      <alignment horizontal="center" vertical="center"/>
      <protection hidden="1"/>
    </xf>
    <xf numFmtId="0" fontId="7" fillId="2" borderId="9" xfId="0" applyFont="1" applyFill="1" applyBorder="1" applyAlignment="1" applyProtection="1">
      <alignment horizontal="center" vertical="center"/>
      <protection hidden="1"/>
    </xf>
    <xf numFmtId="0" fontId="7" fillId="2" borderId="19" xfId="0" applyFont="1" applyFill="1" applyBorder="1" applyAlignment="1" applyProtection="1">
      <alignment horizontal="right" vertical="center"/>
      <protection hidden="1"/>
    </xf>
    <xf numFmtId="0" fontId="7" fillId="2" borderId="17" xfId="0" applyFont="1" applyFill="1" applyBorder="1" applyAlignment="1" applyProtection="1">
      <alignment horizontal="right" vertical="center"/>
      <protection hidden="1"/>
    </xf>
    <xf numFmtId="0" fontId="10" fillId="12" borderId="1" xfId="0" applyFont="1" applyFill="1" applyBorder="1" applyAlignment="1" applyProtection="1">
      <alignment horizontal="center" vertical="center"/>
      <protection hidden="1"/>
    </xf>
    <xf numFmtId="0" fontId="10" fillId="12" borderId="0" xfId="0" applyFont="1" applyFill="1" applyAlignment="1" applyProtection="1">
      <alignment horizontal="center" vertical="center"/>
      <protection hidden="1"/>
    </xf>
    <xf numFmtId="0" fontId="13" fillId="14" borderId="47" xfId="0" applyFont="1" applyFill="1" applyBorder="1" applyAlignment="1" applyProtection="1">
      <alignment horizontal="center" vertical="center"/>
      <protection locked="0" hidden="1"/>
    </xf>
    <xf numFmtId="0" fontId="13" fillId="14" borderId="48" xfId="0" applyFont="1" applyFill="1" applyBorder="1" applyAlignment="1" applyProtection="1">
      <alignment horizontal="center" vertical="center"/>
      <protection locked="0" hidden="1"/>
    </xf>
    <xf numFmtId="0" fontId="13" fillId="14" borderId="49" xfId="0" applyFont="1" applyFill="1" applyBorder="1" applyAlignment="1" applyProtection="1">
      <alignment horizontal="center" vertical="center"/>
      <protection locked="0" hidden="1"/>
    </xf>
    <xf numFmtId="0" fontId="13" fillId="14" borderId="22" xfId="0" applyFont="1" applyFill="1" applyBorder="1" applyAlignment="1" applyProtection="1">
      <alignment horizontal="center" vertical="center"/>
      <protection locked="0" hidden="1"/>
    </xf>
    <xf numFmtId="0" fontId="13" fillId="14" borderId="23" xfId="0" applyFont="1" applyFill="1" applyBorder="1" applyAlignment="1" applyProtection="1">
      <alignment horizontal="center" vertical="center"/>
      <protection locked="0" hidden="1"/>
    </xf>
    <xf numFmtId="0" fontId="13" fillId="14" borderId="24" xfId="0" applyFont="1" applyFill="1" applyBorder="1" applyAlignment="1" applyProtection="1">
      <alignment horizontal="center" vertical="center"/>
      <protection locked="0" hidden="1"/>
    </xf>
    <xf numFmtId="168" fontId="31" fillId="14" borderId="47" xfId="0" applyNumberFormat="1" applyFont="1" applyFill="1" applyBorder="1" applyAlignment="1" applyProtection="1">
      <alignment horizontal="center" vertical="center"/>
      <protection locked="0" hidden="1"/>
    </xf>
    <xf numFmtId="168" fontId="31" fillId="14" borderId="48" xfId="0" applyNumberFormat="1" applyFont="1" applyFill="1" applyBorder="1" applyAlignment="1" applyProtection="1">
      <alignment horizontal="center" vertical="center"/>
      <protection locked="0" hidden="1"/>
    </xf>
    <xf numFmtId="168" fontId="31" fillId="14" borderId="49" xfId="0" applyNumberFormat="1" applyFont="1" applyFill="1" applyBorder="1" applyAlignment="1" applyProtection="1">
      <alignment horizontal="center" vertical="center"/>
      <protection locked="0" hidden="1"/>
    </xf>
    <xf numFmtId="168" fontId="31" fillId="14" borderId="22" xfId="0" applyNumberFormat="1" applyFont="1" applyFill="1" applyBorder="1" applyAlignment="1" applyProtection="1">
      <alignment horizontal="center" vertical="center"/>
      <protection locked="0" hidden="1"/>
    </xf>
    <xf numFmtId="168" fontId="31" fillId="14" borderId="23" xfId="0" applyNumberFormat="1" applyFont="1" applyFill="1" applyBorder="1" applyAlignment="1" applyProtection="1">
      <alignment horizontal="center" vertical="center"/>
      <protection locked="0" hidden="1"/>
    </xf>
    <xf numFmtId="168" fontId="31" fillId="14" borderId="24" xfId="0" applyNumberFormat="1" applyFont="1" applyFill="1" applyBorder="1" applyAlignment="1" applyProtection="1">
      <alignment horizontal="center" vertical="center"/>
      <protection locked="0" hidden="1"/>
    </xf>
    <xf numFmtId="0" fontId="33" fillId="2" borderId="10" xfId="0" applyFont="1" applyFill="1" applyBorder="1" applyAlignment="1" applyProtection="1">
      <alignment horizontal="center" vertical="center"/>
      <protection hidden="1"/>
    </xf>
    <xf numFmtId="0" fontId="33" fillId="2" borderId="19" xfId="0" applyFont="1" applyFill="1" applyBorder="1" applyAlignment="1" applyProtection="1">
      <alignment horizontal="left" vertical="center"/>
      <protection hidden="1"/>
    </xf>
    <xf numFmtId="0" fontId="33" fillId="2" borderId="17" xfId="0" applyFont="1" applyFill="1" applyBorder="1" applyAlignment="1" applyProtection="1">
      <alignment horizontal="left" vertical="center"/>
      <protection hidden="1"/>
    </xf>
    <xf numFmtId="0" fontId="33" fillId="2" borderId="20" xfId="0" applyFont="1" applyFill="1" applyBorder="1" applyAlignment="1" applyProtection="1">
      <alignment horizontal="left" vertical="center"/>
      <protection hidden="1"/>
    </xf>
    <xf numFmtId="0" fontId="16" fillId="2" borderId="19" xfId="0" applyFont="1" applyFill="1" applyBorder="1" applyAlignment="1" applyProtection="1">
      <alignment horizontal="center" vertical="center"/>
      <protection locked="0" hidden="1"/>
    </xf>
    <xf numFmtId="0" fontId="16" fillId="2" borderId="17" xfId="0" applyFont="1" applyFill="1" applyBorder="1" applyAlignment="1" applyProtection="1">
      <alignment horizontal="center" vertical="center"/>
      <protection locked="0" hidden="1"/>
    </xf>
    <xf numFmtId="0" fontId="16" fillId="2" borderId="20" xfId="0" applyFont="1" applyFill="1" applyBorder="1" applyAlignment="1" applyProtection="1">
      <alignment horizontal="center" vertical="center"/>
      <protection locked="0" hidden="1"/>
    </xf>
    <xf numFmtId="14" fontId="5" fillId="0" borderId="7" xfId="0" applyNumberFormat="1" applyFont="1" applyBorder="1" applyAlignment="1" applyProtection="1">
      <alignment horizontal="center" vertical="center"/>
      <protection hidden="1"/>
    </xf>
    <xf numFmtId="14" fontId="5" fillId="0" borderId="3" xfId="0" applyNumberFormat="1" applyFont="1" applyBorder="1" applyAlignment="1" applyProtection="1">
      <alignment horizontal="center" vertical="center"/>
      <protection hidden="1"/>
    </xf>
    <xf numFmtId="14" fontId="5" fillId="0" borderId="4" xfId="0" applyNumberFormat="1" applyFont="1" applyBorder="1" applyAlignment="1" applyProtection="1">
      <alignment horizontal="center" vertical="center"/>
      <protection hidden="1"/>
    </xf>
    <xf numFmtId="14" fontId="5" fillId="0" borderId="15" xfId="0" applyNumberFormat="1" applyFont="1" applyBorder="1" applyAlignment="1" applyProtection="1">
      <alignment horizontal="center" vertical="center"/>
      <protection hidden="1"/>
    </xf>
    <xf numFmtId="14" fontId="5" fillId="0" borderId="9" xfId="0" applyNumberFormat="1" applyFont="1" applyBorder="1" applyAlignment="1" applyProtection="1">
      <alignment horizontal="center" vertical="center"/>
      <protection hidden="1"/>
    </xf>
    <xf numFmtId="14" fontId="5" fillId="0" borderId="11" xfId="0" applyNumberFormat="1" applyFont="1" applyBorder="1" applyAlignment="1" applyProtection="1">
      <alignment horizontal="center" vertical="center"/>
      <protection hidden="1"/>
    </xf>
    <xf numFmtId="1" fontId="39" fillId="5" borderId="1" xfId="0" applyNumberFormat="1" applyFont="1" applyFill="1" applyBorder="1" applyAlignment="1" applyProtection="1">
      <alignment horizontal="center" vertical="center"/>
      <protection hidden="1"/>
    </xf>
    <xf numFmtId="1" fontId="39" fillId="5" borderId="0" xfId="0" applyNumberFormat="1" applyFont="1" applyFill="1" applyAlignment="1" applyProtection="1">
      <alignment horizontal="center" vertical="center"/>
      <protection hidden="1"/>
    </xf>
    <xf numFmtId="1" fontId="39" fillId="5" borderId="2" xfId="0" applyNumberFormat="1" applyFont="1" applyFill="1" applyBorder="1" applyAlignment="1" applyProtection="1">
      <alignment horizontal="center" vertical="center"/>
      <protection hidden="1"/>
    </xf>
    <xf numFmtId="1" fontId="39" fillId="5" borderId="15" xfId="0" applyNumberFormat="1" applyFont="1" applyFill="1" applyBorder="1" applyAlignment="1" applyProtection="1">
      <alignment horizontal="center" vertical="center"/>
      <protection hidden="1"/>
    </xf>
    <xf numFmtId="1" fontId="39" fillId="5" borderId="9" xfId="0" applyNumberFormat="1" applyFont="1" applyFill="1" applyBorder="1" applyAlignment="1" applyProtection="1">
      <alignment horizontal="center" vertical="center"/>
      <protection hidden="1"/>
    </xf>
    <xf numFmtId="1" fontId="39" fillId="5" borderId="11" xfId="0" applyNumberFormat="1" applyFont="1" applyFill="1" applyBorder="1" applyAlignment="1" applyProtection="1">
      <alignment horizontal="center" vertical="center"/>
      <protection hidden="1"/>
    </xf>
    <xf numFmtId="0" fontId="22" fillId="0" borderId="7" xfId="0" applyFont="1" applyBorder="1" applyAlignment="1" applyProtection="1">
      <alignment horizontal="left" vertical="top" wrapText="1" readingOrder="1"/>
      <protection hidden="1"/>
    </xf>
    <xf numFmtId="0" fontId="22" fillId="0" borderId="3" xfId="0" applyFont="1" applyBorder="1" applyAlignment="1" applyProtection="1">
      <alignment horizontal="left" vertical="top" wrapText="1" readingOrder="1"/>
      <protection hidden="1"/>
    </xf>
    <xf numFmtId="0" fontId="22" fillId="0" borderId="4" xfId="0" applyFont="1" applyBorder="1" applyAlignment="1" applyProtection="1">
      <alignment horizontal="left" vertical="top" wrapText="1" readingOrder="1"/>
      <protection hidden="1"/>
    </xf>
    <xf numFmtId="0" fontId="22" fillId="0" borderId="1" xfId="0" applyFont="1" applyBorder="1" applyAlignment="1" applyProtection="1">
      <alignment horizontal="left" vertical="top" wrapText="1" readingOrder="1"/>
      <protection hidden="1"/>
    </xf>
    <xf numFmtId="0" fontId="22" fillId="0" borderId="0" xfId="0" applyFont="1" applyAlignment="1" applyProtection="1">
      <alignment horizontal="left" vertical="top" wrapText="1" readingOrder="1"/>
      <protection hidden="1"/>
    </xf>
    <xf numFmtId="0" fontId="22" fillId="0" borderId="2" xfId="0" applyFont="1" applyBorder="1" applyAlignment="1" applyProtection="1">
      <alignment horizontal="left" vertical="top" wrapText="1" readingOrder="1"/>
      <protection hidden="1"/>
    </xf>
    <xf numFmtId="0" fontId="22" fillId="0" borderId="15" xfId="0" applyFont="1" applyBorder="1" applyAlignment="1" applyProtection="1">
      <alignment horizontal="left" vertical="top" wrapText="1" readingOrder="1"/>
      <protection hidden="1"/>
    </xf>
    <xf numFmtId="0" fontId="22" fillId="0" borderId="9" xfId="0" applyFont="1" applyBorder="1" applyAlignment="1" applyProtection="1">
      <alignment horizontal="left" vertical="top" wrapText="1" readingOrder="1"/>
      <protection hidden="1"/>
    </xf>
    <xf numFmtId="0" fontId="22" fillId="0" borderId="11" xfId="0" applyFont="1" applyBorder="1" applyAlignment="1" applyProtection="1">
      <alignment horizontal="left" vertical="top" wrapText="1" readingOrder="1"/>
      <protection hidden="1"/>
    </xf>
    <xf numFmtId="0" fontId="33" fillId="14" borderId="44" xfId="0" applyFont="1" applyFill="1" applyBorder="1" applyAlignment="1" applyProtection="1">
      <alignment horizontal="center" vertical="center"/>
      <protection locked="0" hidden="1"/>
    </xf>
    <xf numFmtId="0" fontId="33" fillId="14" borderId="45" xfId="0" applyFont="1" applyFill="1" applyBorder="1" applyAlignment="1" applyProtection="1">
      <alignment horizontal="center" vertical="center"/>
      <protection locked="0" hidden="1"/>
    </xf>
    <xf numFmtId="0" fontId="33" fillId="14" borderId="46" xfId="0" applyFont="1" applyFill="1" applyBorder="1" applyAlignment="1" applyProtection="1">
      <alignment horizontal="center" vertical="center"/>
      <protection locked="0" hidden="1"/>
    </xf>
    <xf numFmtId="0" fontId="33" fillId="14" borderId="1" xfId="0" applyFont="1" applyFill="1" applyBorder="1" applyAlignment="1" applyProtection="1">
      <alignment horizontal="center" vertical="center"/>
      <protection locked="0" hidden="1"/>
    </xf>
    <xf numFmtId="0" fontId="33" fillId="14" borderId="0" xfId="0" applyFont="1" applyFill="1" applyAlignment="1" applyProtection="1">
      <alignment horizontal="center" vertical="center"/>
      <protection locked="0" hidden="1"/>
    </xf>
    <xf numFmtId="0" fontId="33" fillId="14" borderId="2" xfId="0" applyFont="1" applyFill="1" applyBorder="1" applyAlignment="1" applyProtection="1">
      <alignment horizontal="center" vertical="center"/>
      <protection locked="0" hidden="1"/>
    </xf>
    <xf numFmtId="0" fontId="33" fillId="14" borderId="15" xfId="0" applyFont="1" applyFill="1" applyBorder="1" applyAlignment="1" applyProtection="1">
      <alignment horizontal="center" vertical="center"/>
      <protection locked="0" hidden="1"/>
    </xf>
    <xf numFmtId="0" fontId="33" fillId="14" borderId="9" xfId="0" applyFont="1" applyFill="1" applyBorder="1" applyAlignment="1" applyProtection="1">
      <alignment horizontal="center" vertical="center"/>
      <protection locked="0" hidden="1"/>
    </xf>
    <xf numFmtId="0" fontId="33" fillId="14" borderId="11" xfId="0" applyFont="1" applyFill="1" applyBorder="1" applyAlignment="1" applyProtection="1">
      <alignment horizontal="center" vertical="center"/>
      <protection locked="0" hidden="1"/>
    </xf>
    <xf numFmtId="0" fontId="13" fillId="14" borderId="44" xfId="0" applyFont="1" applyFill="1" applyBorder="1" applyAlignment="1" applyProtection="1">
      <alignment horizontal="center" vertical="center"/>
      <protection locked="0" hidden="1"/>
    </xf>
    <xf numFmtId="0" fontId="13" fillId="14" borderId="45" xfId="0" applyFont="1" applyFill="1" applyBorder="1" applyAlignment="1" applyProtection="1">
      <alignment horizontal="center" vertical="center"/>
      <protection locked="0" hidden="1"/>
    </xf>
    <xf numFmtId="0" fontId="13" fillId="14" borderId="46" xfId="0" applyFont="1" applyFill="1" applyBorder="1" applyAlignment="1" applyProtection="1">
      <alignment horizontal="center" vertical="center"/>
      <protection locked="0" hidden="1"/>
    </xf>
    <xf numFmtId="0" fontId="13" fillId="14" borderId="1" xfId="0" applyFont="1" applyFill="1" applyBorder="1" applyAlignment="1" applyProtection="1">
      <alignment horizontal="center" vertical="center"/>
      <protection locked="0" hidden="1"/>
    </xf>
    <xf numFmtId="0" fontId="13" fillId="14" borderId="0" xfId="0" applyFont="1" applyFill="1" applyAlignment="1" applyProtection="1">
      <alignment horizontal="center" vertical="center"/>
      <protection locked="0" hidden="1"/>
    </xf>
    <xf numFmtId="0" fontId="13" fillId="14" borderId="2" xfId="0" applyFont="1" applyFill="1" applyBorder="1" applyAlignment="1" applyProtection="1">
      <alignment horizontal="center" vertical="center"/>
      <protection locked="0" hidden="1"/>
    </xf>
    <xf numFmtId="0" fontId="13" fillId="14" borderId="15" xfId="0" applyFont="1" applyFill="1" applyBorder="1" applyAlignment="1" applyProtection="1">
      <alignment horizontal="center" vertical="center"/>
      <protection locked="0" hidden="1"/>
    </xf>
    <xf numFmtId="0" fontId="13" fillId="14" borderId="9" xfId="0" applyFont="1" applyFill="1" applyBorder="1" applyAlignment="1" applyProtection="1">
      <alignment horizontal="center" vertical="center"/>
      <protection locked="0" hidden="1"/>
    </xf>
    <xf numFmtId="0" fontId="13" fillId="14" borderId="11" xfId="0" applyFont="1" applyFill="1" applyBorder="1" applyAlignment="1" applyProtection="1">
      <alignment horizontal="center" vertical="center"/>
      <protection locked="0" hidden="1"/>
    </xf>
    <xf numFmtId="0" fontId="8" fillId="12" borderId="0" xfId="0" applyFont="1" applyFill="1" applyAlignment="1" applyProtection="1">
      <alignment horizontal="center" vertical="center"/>
      <protection hidden="1"/>
    </xf>
    <xf numFmtId="0" fontId="34" fillId="12" borderId="0" xfId="0" applyFont="1" applyFill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horizontal="center" vertical="center"/>
      <protection hidden="1"/>
    </xf>
    <xf numFmtId="0" fontId="57" fillId="0" borderId="10" xfId="0" applyFont="1" applyBorder="1" applyAlignment="1" applyProtection="1">
      <alignment horizontal="center" vertical="center"/>
      <protection hidden="1"/>
    </xf>
    <xf numFmtId="0" fontId="57" fillId="0" borderId="7" xfId="0" applyFont="1" applyBorder="1" applyAlignment="1" applyProtection="1">
      <alignment horizontal="center" vertical="center" wrapText="1"/>
      <protection hidden="1"/>
    </xf>
    <xf numFmtId="0" fontId="57" fillId="0" borderId="3" xfId="0" applyFont="1" applyBorder="1" applyAlignment="1" applyProtection="1">
      <alignment horizontal="center" vertical="center" wrapText="1"/>
      <protection hidden="1"/>
    </xf>
    <xf numFmtId="0" fontId="57" fillId="0" borderId="4" xfId="0" applyFont="1" applyBorder="1" applyAlignment="1" applyProtection="1">
      <alignment horizontal="center" vertical="center" wrapText="1"/>
      <protection hidden="1"/>
    </xf>
    <xf numFmtId="0" fontId="57" fillId="0" borderId="1" xfId="0" applyFont="1" applyBorder="1" applyAlignment="1" applyProtection="1">
      <alignment horizontal="center" vertical="center" wrapText="1"/>
      <protection hidden="1"/>
    </xf>
    <xf numFmtId="0" fontId="57" fillId="0" borderId="0" xfId="0" applyFont="1" applyAlignment="1" applyProtection="1">
      <alignment horizontal="center" vertical="center" wrapText="1"/>
      <protection hidden="1"/>
    </xf>
    <xf numFmtId="0" fontId="57" fillId="0" borderId="2" xfId="0" applyFont="1" applyBorder="1" applyAlignment="1" applyProtection="1">
      <alignment horizontal="center" vertical="center" wrapText="1"/>
      <protection hidden="1"/>
    </xf>
    <xf numFmtId="0" fontId="57" fillId="0" borderId="15" xfId="0" applyFont="1" applyBorder="1" applyAlignment="1" applyProtection="1">
      <alignment horizontal="center" vertical="center" wrapText="1"/>
      <protection hidden="1"/>
    </xf>
    <xf numFmtId="0" fontId="57" fillId="0" borderId="9" xfId="0" applyFont="1" applyBorder="1" applyAlignment="1" applyProtection="1">
      <alignment horizontal="center" vertical="center" wrapText="1"/>
      <protection hidden="1"/>
    </xf>
    <xf numFmtId="0" fontId="57" fillId="0" borderId="11" xfId="0" applyFont="1" applyBorder="1" applyAlignment="1" applyProtection="1">
      <alignment horizontal="center" vertical="center" wrapText="1"/>
      <protection hidden="1"/>
    </xf>
    <xf numFmtId="0" fontId="3" fillId="2" borderId="19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0" fontId="3" fillId="2" borderId="20" xfId="0" applyFont="1" applyFill="1" applyBorder="1" applyAlignment="1" applyProtection="1">
      <alignment horizontal="center" vertical="center"/>
      <protection hidden="1"/>
    </xf>
    <xf numFmtId="0" fontId="2" fillId="2" borderId="17" xfId="0" applyFont="1" applyFill="1" applyBorder="1" applyAlignment="1" applyProtection="1">
      <alignment horizontal="center" vertical="center"/>
      <protection hidden="1"/>
    </xf>
    <xf numFmtId="0" fontId="2" fillId="2" borderId="20" xfId="0" applyFont="1" applyFill="1" applyBorder="1" applyAlignment="1" applyProtection="1">
      <alignment horizontal="center" vertical="center"/>
      <protection hidden="1"/>
    </xf>
    <xf numFmtId="0" fontId="22" fillId="5" borderId="19" xfId="0" applyFont="1" applyFill="1" applyBorder="1" applyAlignment="1" applyProtection="1">
      <alignment horizontal="center" vertical="center"/>
      <protection hidden="1"/>
    </xf>
    <xf numFmtId="0" fontId="22" fillId="5" borderId="17" xfId="0" applyFont="1" applyFill="1" applyBorder="1" applyAlignment="1" applyProtection="1">
      <alignment horizontal="center" vertical="center"/>
      <protection hidden="1"/>
    </xf>
    <xf numFmtId="0" fontId="22" fillId="5" borderId="20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left" vertical="center"/>
      <protection hidden="1"/>
    </xf>
    <xf numFmtId="0" fontId="2" fillId="2" borderId="17" xfId="0" applyFont="1" applyFill="1" applyBorder="1" applyAlignment="1" applyProtection="1">
      <alignment horizontal="left" vertical="center"/>
      <protection hidden="1"/>
    </xf>
    <xf numFmtId="0" fontId="2" fillId="2" borderId="20" xfId="0" applyFont="1" applyFill="1" applyBorder="1" applyAlignment="1" applyProtection="1">
      <alignment horizontal="left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35" fillId="7" borderId="0" xfId="0" applyFont="1" applyFill="1" applyAlignment="1" applyProtection="1">
      <alignment horizontal="center" vertical="center"/>
      <protection hidden="1"/>
    </xf>
    <xf numFmtId="0" fontId="36" fillId="7" borderId="0" xfId="0" applyFont="1" applyFill="1" applyAlignment="1" applyProtection="1">
      <alignment horizontal="center" vertical="center"/>
      <protection hidden="1"/>
    </xf>
    <xf numFmtId="0" fontId="5" fillId="2" borderId="19" xfId="0" applyFont="1" applyFill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42" fillId="0" borderId="9" xfId="0" applyFont="1" applyBorder="1" applyAlignment="1">
      <alignment horizontal="center" vertical="center"/>
    </xf>
    <xf numFmtId="0" fontId="44" fillId="2" borderId="3" xfId="0" applyFont="1" applyFill="1" applyBorder="1" applyAlignment="1">
      <alignment horizontal="center" vertical="center" wrapText="1"/>
    </xf>
    <xf numFmtId="0" fontId="44" fillId="2" borderId="4" xfId="0" applyFont="1" applyFill="1" applyBorder="1" applyAlignment="1">
      <alignment horizontal="center" vertical="center" wrapText="1"/>
    </xf>
    <xf numFmtId="0" fontId="44" fillId="2" borderId="9" xfId="0" applyFont="1" applyFill="1" applyBorder="1" applyAlignment="1">
      <alignment horizontal="center" vertical="center" wrapText="1"/>
    </xf>
    <xf numFmtId="0" fontId="44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6" fillId="6" borderId="25" xfId="0" applyFont="1" applyFill="1" applyBorder="1" applyAlignment="1">
      <alignment horizontal="left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33" xfId="0" applyFont="1" applyFill="1" applyBorder="1" applyAlignment="1">
      <alignment horizontal="left" vertical="center" wrapText="1"/>
    </xf>
    <xf numFmtId="0" fontId="13" fillId="2" borderId="26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38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center" vertical="center"/>
    </xf>
    <xf numFmtId="0" fontId="24" fillId="3" borderId="30" xfId="0" applyFont="1" applyFill="1" applyBorder="1" applyAlignment="1">
      <alignment horizontal="center" vertical="center"/>
    </xf>
    <xf numFmtId="0" fontId="24" fillId="3" borderId="31" xfId="0" applyFont="1" applyFill="1" applyBorder="1" applyAlignment="1">
      <alignment horizontal="center" vertical="center"/>
    </xf>
    <xf numFmtId="0" fontId="24" fillId="3" borderId="39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0" fillId="0" borderId="10" xfId="0" applyFont="1" applyBorder="1" applyAlignment="1" applyProtection="1">
      <alignment horizontal="left" vertical="center"/>
      <protection locked="0"/>
    </xf>
    <xf numFmtId="0" fontId="9" fillId="13" borderId="7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9" fillId="13" borderId="18" xfId="0" applyFont="1" applyFill="1" applyBorder="1" applyAlignment="1">
      <alignment horizontal="center" vertical="center"/>
    </xf>
    <xf numFmtId="0" fontId="8" fillId="13" borderId="18" xfId="0" applyFont="1" applyFill="1" applyBorder="1" applyAlignment="1">
      <alignment horizontal="center" vertical="center"/>
    </xf>
    <xf numFmtId="0" fontId="15" fillId="0" borderId="10" xfId="2" applyFill="1" applyBorder="1" applyAlignment="1" applyProtection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6" fillId="6" borderId="34" xfId="0" applyFont="1" applyFill="1" applyBorder="1" applyAlignment="1">
      <alignment horizontal="left" vertical="center" wrapText="1"/>
    </xf>
    <xf numFmtId="0" fontId="6" fillId="6" borderId="35" xfId="0" applyFont="1" applyFill="1" applyBorder="1" applyAlignment="1">
      <alignment horizontal="left" vertical="center" wrapText="1"/>
    </xf>
    <xf numFmtId="0" fontId="6" fillId="6" borderId="36" xfId="0" applyFont="1" applyFill="1" applyBorder="1" applyAlignment="1">
      <alignment horizontal="left" vertical="center" wrapText="1"/>
    </xf>
    <xf numFmtId="0" fontId="22" fillId="3" borderId="10" xfId="0" applyFont="1" applyFill="1" applyBorder="1" applyAlignment="1">
      <alignment horizontal="center" vertical="center" textRotation="90"/>
    </xf>
    <xf numFmtId="0" fontId="20" fillId="0" borderId="10" xfId="0" applyFont="1" applyBorder="1" applyAlignment="1">
      <alignment horizontal="left" vertical="center"/>
    </xf>
    <xf numFmtId="49" fontId="28" fillId="0" borderId="14" xfId="0" applyNumberFormat="1" applyFont="1" applyBorder="1" applyAlignment="1" applyProtection="1">
      <alignment horizontal="center" vertical="center"/>
      <protection locked="0"/>
    </xf>
    <xf numFmtId="49" fontId="28" fillId="0" borderId="14" xfId="0" quotePrefix="1" applyNumberFormat="1" applyFont="1" applyBorder="1" applyAlignment="1" applyProtection="1">
      <alignment horizontal="center" vertical="center"/>
      <protection locked="0"/>
    </xf>
    <xf numFmtId="166" fontId="27" fillId="0" borderId="41" xfId="0" applyNumberFormat="1" applyFont="1" applyBorder="1" applyAlignment="1">
      <alignment horizontal="right" vertical="center"/>
    </xf>
    <xf numFmtId="166" fontId="27" fillId="0" borderId="42" xfId="0" applyNumberFormat="1" applyFont="1" applyBorder="1" applyAlignment="1">
      <alignment horizontal="right" vertical="center"/>
    </xf>
    <xf numFmtId="166" fontId="27" fillId="0" borderId="13" xfId="0" applyNumberFormat="1" applyFont="1" applyBorder="1" applyAlignment="1">
      <alignment horizontal="right" vertical="center"/>
    </xf>
    <xf numFmtId="165" fontId="26" fillId="3" borderId="29" xfId="0" applyNumberFormat="1" applyFont="1" applyFill="1" applyBorder="1" applyAlignment="1">
      <alignment horizontal="left" vertical="center"/>
    </xf>
    <xf numFmtId="165" fontId="26" fillId="3" borderId="30" xfId="0" applyNumberFormat="1" applyFont="1" applyFill="1" applyBorder="1" applyAlignment="1">
      <alignment horizontal="left" vertical="center"/>
    </xf>
    <xf numFmtId="165" fontId="25" fillId="3" borderId="30" xfId="0" applyNumberFormat="1" applyFont="1" applyFill="1" applyBorder="1" applyAlignment="1">
      <alignment horizontal="left" vertical="center"/>
    </xf>
    <xf numFmtId="0" fontId="26" fillId="3" borderId="29" xfId="0" applyFont="1" applyFill="1" applyBorder="1" applyAlignment="1">
      <alignment horizontal="center" vertical="center"/>
    </xf>
    <xf numFmtId="0" fontId="26" fillId="3" borderId="30" xfId="0" applyFont="1" applyFill="1" applyBorder="1" applyAlignment="1">
      <alignment horizontal="center" vertical="center"/>
    </xf>
    <xf numFmtId="0" fontId="22" fillId="3" borderId="37" xfId="0" applyFont="1" applyFill="1" applyBorder="1" applyAlignment="1">
      <alignment horizontal="center" vertical="center" textRotation="90"/>
    </xf>
    <xf numFmtId="166" fontId="27" fillId="0" borderId="42" xfId="0" applyNumberFormat="1" applyFont="1" applyBorder="1" applyAlignment="1" applyProtection="1">
      <alignment horizontal="right" vertical="center"/>
      <protection locked="0"/>
    </xf>
    <xf numFmtId="166" fontId="27" fillId="0" borderId="13" xfId="0" applyNumberFormat="1" applyFont="1" applyBorder="1" applyAlignment="1" applyProtection="1">
      <alignment horizontal="right" vertical="center"/>
      <protection locked="0"/>
    </xf>
    <xf numFmtId="166" fontId="27" fillId="0" borderId="14" xfId="0" applyNumberFormat="1" applyFont="1" applyBorder="1" applyAlignment="1" applyProtection="1">
      <alignment horizontal="right" vertical="center"/>
      <protection locked="0"/>
    </xf>
    <xf numFmtId="14" fontId="27" fillId="0" borderId="42" xfId="0" applyNumberFormat="1" applyFont="1" applyBorder="1" applyAlignment="1">
      <alignment horizontal="right" vertical="center"/>
    </xf>
    <xf numFmtId="14" fontId="27" fillId="0" borderId="13" xfId="0" applyNumberFormat="1" applyFont="1" applyBorder="1" applyAlignment="1">
      <alignment horizontal="right" vertical="center"/>
    </xf>
    <xf numFmtId="0" fontId="49" fillId="0" borderId="9" xfId="0" applyFont="1" applyBorder="1" applyAlignment="1">
      <alignment horizontal="left" vertical="center"/>
    </xf>
    <xf numFmtId="0" fontId="49" fillId="0" borderId="19" xfId="0" applyFont="1" applyBorder="1" applyAlignment="1">
      <alignment horizontal="left" vertical="center"/>
    </xf>
    <xf numFmtId="0" fontId="49" fillId="0" borderId="17" xfId="0" applyFont="1" applyBorder="1" applyAlignment="1">
      <alignment horizontal="left" vertical="center"/>
    </xf>
    <xf numFmtId="0" fontId="49" fillId="0" borderId="20" xfId="0" applyFont="1" applyBorder="1" applyAlignment="1">
      <alignment horizontal="left" vertical="center"/>
    </xf>
  </cellXfs>
  <cellStyles count="4">
    <cellStyle name="Euro" xfId="1"/>
    <cellStyle name="Hipervínculo" xfId="2" builtinId="8"/>
    <cellStyle name="Moneda" xfId="3" builtinId="4"/>
    <cellStyle name="Normal" xfId="0" builtinId="0"/>
  </cellStyles>
  <dxfs count="1">
    <dxf>
      <font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Drop" dropLines="11" dropStyle="combo" dx="15" fmlaLink="' Derechos de Inscripción '!$C$16" fmlaRange="' Datos de Organizadores '!$B$3:$J$30" sel="9" val="0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0</xdr:row>
      <xdr:rowOff>0</xdr:rowOff>
    </xdr:from>
    <xdr:to>
      <xdr:col>11</xdr:col>
      <xdr:colOff>88900</xdr:colOff>
      <xdr:row>19</xdr:row>
      <xdr:rowOff>61785</xdr:rowOff>
    </xdr:to>
    <xdr:pic>
      <xdr:nvPicPr>
        <xdr:cNvPr id="1861" name="Imagen 1">
          <a:extLst>
            <a:ext uri="{FF2B5EF4-FFF2-40B4-BE49-F238E27FC236}">
              <a16:creationId xmlns:a16="http://schemas.microsoft.com/office/drawing/2014/main" xmlns="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473200"/>
          <a:ext cx="23749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38</xdr:row>
          <xdr:rowOff>180975</xdr:rowOff>
        </xdr:from>
        <xdr:to>
          <xdr:col>15</xdr:col>
          <xdr:colOff>114300</xdr:colOff>
          <xdr:row>40</xdr:row>
          <xdr:rowOff>28575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xmlns="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8856-2018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38</xdr:row>
          <xdr:rowOff>180975</xdr:rowOff>
        </xdr:from>
        <xdr:to>
          <xdr:col>11</xdr:col>
          <xdr:colOff>381000</xdr:colOff>
          <xdr:row>40</xdr:row>
          <xdr:rowOff>9525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xmlns="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8856-2000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38</xdr:row>
          <xdr:rowOff>180975</xdr:rowOff>
        </xdr:from>
        <xdr:to>
          <xdr:col>21</xdr:col>
          <xdr:colOff>28575</xdr:colOff>
          <xdr:row>40</xdr:row>
          <xdr:rowOff>9525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xmlns="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RS /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38</xdr:row>
          <xdr:rowOff>180975</xdr:rowOff>
        </xdr:from>
        <xdr:to>
          <xdr:col>22</xdr:col>
          <xdr:colOff>200025</xdr:colOff>
          <xdr:row>40</xdr:row>
          <xdr:rowOff>28575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xmlns="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200025</xdr:colOff>
          <xdr:row>38</xdr:row>
          <xdr:rowOff>180975</xdr:rowOff>
        </xdr:from>
        <xdr:to>
          <xdr:col>28</xdr:col>
          <xdr:colOff>123825</xdr:colOff>
          <xdr:row>40</xdr:row>
          <xdr:rowOff>28575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xmlns="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RS /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142875</xdr:colOff>
          <xdr:row>38</xdr:row>
          <xdr:rowOff>180975</xdr:rowOff>
        </xdr:from>
        <xdr:to>
          <xdr:col>32</xdr:col>
          <xdr:colOff>219075</xdr:colOff>
          <xdr:row>40</xdr:row>
          <xdr:rowOff>28575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xmlns="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DC.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39</xdr:row>
          <xdr:rowOff>190500</xdr:rowOff>
        </xdr:from>
        <xdr:to>
          <xdr:col>15</xdr:col>
          <xdr:colOff>114300</xdr:colOff>
          <xdr:row>41</xdr:row>
          <xdr:rowOff>28575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xmlns="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8856-2018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40</xdr:row>
          <xdr:rowOff>190500</xdr:rowOff>
        </xdr:from>
        <xdr:to>
          <xdr:col>11</xdr:col>
          <xdr:colOff>381000</xdr:colOff>
          <xdr:row>42</xdr:row>
          <xdr:rowOff>28575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xmlns="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8856-2000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180975</xdr:rowOff>
        </xdr:from>
        <xdr:to>
          <xdr:col>11</xdr:col>
          <xdr:colOff>390525</xdr:colOff>
          <xdr:row>41</xdr:row>
          <xdr:rowOff>28575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xmlns="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8856-2000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42</xdr:row>
          <xdr:rowOff>0</xdr:rowOff>
        </xdr:from>
        <xdr:to>
          <xdr:col>11</xdr:col>
          <xdr:colOff>381000</xdr:colOff>
          <xdr:row>43</xdr:row>
          <xdr:rowOff>28575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xmlns="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8856-2000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47</xdr:row>
          <xdr:rowOff>66675</xdr:rowOff>
        </xdr:from>
        <xdr:to>
          <xdr:col>21</xdr:col>
          <xdr:colOff>28575</xdr:colOff>
          <xdr:row>49</xdr:row>
          <xdr:rowOff>9525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xmlns="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8858-2010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40</xdr:row>
          <xdr:rowOff>190500</xdr:rowOff>
        </xdr:from>
        <xdr:to>
          <xdr:col>15</xdr:col>
          <xdr:colOff>123825</xdr:colOff>
          <xdr:row>42</xdr:row>
          <xdr:rowOff>28575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xmlns="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8856-2018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447675</xdr:colOff>
          <xdr:row>41</xdr:row>
          <xdr:rowOff>190500</xdr:rowOff>
        </xdr:from>
        <xdr:to>
          <xdr:col>15</xdr:col>
          <xdr:colOff>104775</xdr:colOff>
          <xdr:row>43</xdr:row>
          <xdr:rowOff>28575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xmlns="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8856-2018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47</xdr:row>
          <xdr:rowOff>66675</xdr:rowOff>
        </xdr:from>
        <xdr:to>
          <xdr:col>24</xdr:col>
          <xdr:colOff>114300</xdr:colOff>
          <xdr:row>49</xdr:row>
          <xdr:rowOff>28575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xmlns="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8858-2002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47</xdr:row>
          <xdr:rowOff>76200</xdr:rowOff>
        </xdr:from>
        <xdr:to>
          <xdr:col>29</xdr:col>
          <xdr:colOff>28575</xdr:colOff>
          <xdr:row>49</xdr:row>
          <xdr:rowOff>28575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xmlns="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8858-2010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47</xdr:row>
          <xdr:rowOff>76200</xdr:rowOff>
        </xdr:from>
        <xdr:to>
          <xdr:col>32</xdr:col>
          <xdr:colOff>219075</xdr:colOff>
          <xdr:row>49</xdr:row>
          <xdr:rowOff>28575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xmlns="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8858-2002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50</xdr:row>
          <xdr:rowOff>180975</xdr:rowOff>
        </xdr:from>
        <xdr:to>
          <xdr:col>21</xdr:col>
          <xdr:colOff>28575</xdr:colOff>
          <xdr:row>52</xdr:row>
          <xdr:rowOff>28575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xmlns="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8858-2010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50</xdr:row>
          <xdr:rowOff>180975</xdr:rowOff>
        </xdr:from>
        <xdr:to>
          <xdr:col>28</xdr:col>
          <xdr:colOff>104775</xdr:colOff>
          <xdr:row>52</xdr:row>
          <xdr:rowOff>28575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xmlns="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8858-2010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50</xdr:row>
          <xdr:rowOff>190500</xdr:rowOff>
        </xdr:from>
        <xdr:to>
          <xdr:col>24</xdr:col>
          <xdr:colOff>142875</xdr:colOff>
          <xdr:row>52</xdr:row>
          <xdr:rowOff>28575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xmlns="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8858-2002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50</xdr:row>
          <xdr:rowOff>180975</xdr:rowOff>
        </xdr:from>
        <xdr:to>
          <xdr:col>32</xdr:col>
          <xdr:colOff>200025</xdr:colOff>
          <xdr:row>52</xdr:row>
          <xdr:rowOff>9525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xmlns="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8858-2002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248</xdr:col>
          <xdr:colOff>0</xdr:colOff>
          <xdr:row>15</xdr:row>
          <xdr:rowOff>0</xdr:rowOff>
        </xdr:from>
        <xdr:to>
          <xdr:col>249</xdr:col>
          <xdr:colOff>0</xdr:colOff>
          <xdr:row>16</xdr:row>
          <xdr:rowOff>9525</xdr:rowOff>
        </xdr:to>
        <xdr:sp macro="" textlink="">
          <xdr:nvSpPr>
            <xdr:cNvPr id="2058" name="Lista desplegable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xmlns="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1</xdr:row>
      <xdr:rowOff>88900</xdr:rowOff>
    </xdr:from>
    <xdr:to>
      <xdr:col>5</xdr:col>
      <xdr:colOff>152400</xdr:colOff>
      <xdr:row>2</xdr:row>
      <xdr:rowOff>685800</xdr:rowOff>
    </xdr:to>
    <xdr:pic>
      <xdr:nvPicPr>
        <xdr:cNvPr id="2134" name="Imagen 30">
          <a:extLst>
            <a:ext uri="{FF2B5EF4-FFF2-40B4-BE49-F238E27FC236}">
              <a16:creationId xmlns:a16="http://schemas.microsoft.com/office/drawing/2014/main" xmlns="" id="{00000000-0008-0000-03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900"/>
          <a:ext cx="24130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acgibralfaro@outlook.com" TargetMode="External"/><Relationship Id="rId4" Type="http://schemas.openxmlformats.org/officeDocument/2006/relationships/ctrlProp" Target="../ctrlProps/ctrlProp2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autoPageBreaks="0" fitToPage="1"/>
  </sheetPr>
  <dimension ref="A1:AJ232"/>
  <sheetViews>
    <sheetView showGridLines="0" showRowColHeaders="0" showZeros="0" tabSelected="1" showOutlineSymbols="0" view="pageBreakPreview" topLeftCell="A21" zoomScale="185" zoomScaleNormal="130" zoomScaleSheetLayoutView="185" zoomScalePageLayoutView="185" workbookViewId="0">
      <selection activeCell="C24" sqref="C24"/>
    </sheetView>
  </sheetViews>
  <sheetFormatPr baseColWidth="10" defaultColWidth="0" defaultRowHeight="0" customHeight="1" zeroHeight="1" x14ac:dyDescent="0.2"/>
  <cols>
    <col min="1" max="1" width="6.7109375" style="25" customWidth="1"/>
    <col min="2" max="2" width="2.42578125" style="25" customWidth="1"/>
    <col min="3" max="3" width="4.7109375" style="25" customWidth="1"/>
    <col min="4" max="7" width="3.42578125" style="25" customWidth="1"/>
    <col min="8" max="8" width="4.42578125" style="25" customWidth="1"/>
    <col min="9" max="9" width="2.28515625" style="25" customWidth="1"/>
    <col min="10" max="10" width="3.42578125" style="25" customWidth="1"/>
    <col min="11" max="11" width="1.28515625" style="25" customWidth="1"/>
    <col min="12" max="12" width="7.28515625" style="25" customWidth="1"/>
    <col min="13" max="14" width="3.42578125" style="25" customWidth="1"/>
    <col min="15" max="15" width="2.7109375" style="25" customWidth="1"/>
    <col min="16" max="16" width="2" style="25" customWidth="1"/>
    <col min="17" max="17" width="3.7109375" style="25" customWidth="1"/>
    <col min="18" max="18" width="2" style="25" customWidth="1"/>
    <col min="19" max="19" width="1.140625" style="25" customWidth="1"/>
    <col min="20" max="21" width="2" style="25" customWidth="1"/>
    <col min="22" max="23" width="3.42578125" style="25" customWidth="1"/>
    <col min="24" max="24" width="4.7109375" style="25" customWidth="1"/>
    <col min="25" max="26" width="2.7109375" style="25" customWidth="1"/>
    <col min="27" max="27" width="3.28515625" style="25" customWidth="1"/>
    <col min="28" max="28" width="3.42578125" style="25" customWidth="1"/>
    <col min="29" max="29" width="2.7109375" style="25" customWidth="1"/>
    <col min="30" max="30" width="2" style="25" customWidth="1"/>
    <col min="31" max="31" width="3.42578125" style="25" customWidth="1"/>
    <col min="32" max="32" width="4.42578125" style="25" customWidth="1"/>
    <col min="33" max="33" width="3.42578125" style="25" customWidth="1"/>
    <col min="34" max="34" width="2.42578125" style="25" customWidth="1"/>
    <col min="35" max="35" width="6.42578125" style="25" customWidth="1"/>
    <col min="36" max="36" width="1.140625" style="25" hidden="1" customWidth="1"/>
    <col min="37" max="16384" width="11.42578125" style="25" hidden="1"/>
  </cols>
  <sheetData>
    <row r="1" spans="2:35" ht="9.75" hidden="1" customHeight="1" x14ac:dyDescent="0.2">
      <c r="B1" s="8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38"/>
      <c r="Z1" s="38"/>
      <c r="AA1" s="38"/>
      <c r="AB1" s="38"/>
      <c r="AC1" s="38"/>
      <c r="AD1" s="38"/>
      <c r="AE1" s="38"/>
      <c r="AF1" s="38"/>
      <c r="AG1" s="54"/>
      <c r="AH1" s="9"/>
      <c r="AI1" s="41"/>
    </row>
    <row r="2" spans="2:35" ht="7.5" hidden="1" customHeight="1" x14ac:dyDescent="0.2">
      <c r="B2" s="8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38"/>
      <c r="Z2" s="38"/>
      <c r="AA2" s="38"/>
      <c r="AB2" s="38"/>
      <c r="AC2" s="38"/>
      <c r="AD2" s="38"/>
      <c r="AE2" s="38"/>
      <c r="AF2" s="38"/>
      <c r="AG2" s="54"/>
      <c r="AH2" s="9"/>
      <c r="AI2" s="41"/>
    </row>
    <row r="3" spans="2:35" ht="0.75" customHeight="1" x14ac:dyDescent="0.2">
      <c r="B3" s="8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38"/>
      <c r="Z3" s="38"/>
      <c r="AA3" s="38"/>
      <c r="AB3" s="38"/>
      <c r="AC3" s="38"/>
      <c r="AD3" s="38"/>
      <c r="AE3" s="38"/>
      <c r="AF3" s="38"/>
      <c r="AG3" s="65"/>
      <c r="AH3" s="9"/>
      <c r="AI3" s="41"/>
    </row>
    <row r="4" spans="2:35" ht="3.75" hidden="1" customHeight="1" x14ac:dyDescent="0.2">
      <c r="B4" s="8"/>
      <c r="C4" s="1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53"/>
      <c r="AH4" s="9"/>
      <c r="AI4" s="41"/>
    </row>
    <row r="5" spans="2:35" ht="1.5" customHeight="1" x14ac:dyDescent="0.2">
      <c r="B5" s="8"/>
      <c r="C5" s="1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46"/>
      <c r="AI5" s="41"/>
    </row>
    <row r="6" spans="2:35" ht="15.75" hidden="1" customHeight="1" x14ac:dyDescent="0.2">
      <c r="B6" s="34"/>
      <c r="C6" s="30"/>
      <c r="D6" s="35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2"/>
      <c r="R6" s="32"/>
      <c r="S6" s="32"/>
      <c r="T6" s="32"/>
      <c r="U6" s="32"/>
      <c r="V6" s="32"/>
      <c r="W6" s="32"/>
      <c r="X6" s="32"/>
      <c r="Y6" s="33"/>
      <c r="Z6" s="33"/>
      <c r="AA6" s="33"/>
      <c r="AB6" s="33"/>
      <c r="AC6" s="33"/>
      <c r="AD6" s="33"/>
      <c r="AE6" s="33"/>
      <c r="AF6" s="33"/>
      <c r="AG6" s="53"/>
      <c r="AH6" s="36"/>
      <c r="AI6" s="41"/>
    </row>
    <row r="7" spans="2:35" ht="15.75" hidden="1" customHeight="1" x14ac:dyDescent="0.2">
      <c r="B7" s="8"/>
      <c r="C7" s="1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53"/>
      <c r="AH7" s="9"/>
      <c r="AI7" s="41"/>
    </row>
    <row r="8" spans="2:35" ht="15.75" hidden="1" customHeight="1" x14ac:dyDescent="0.2">
      <c r="B8" s="8"/>
      <c r="C8" s="1"/>
      <c r="D8" s="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53"/>
      <c r="AH8" s="9"/>
      <c r="AI8" s="41"/>
    </row>
    <row r="9" spans="2:35" ht="15.75" hidden="1" customHeight="1" x14ac:dyDescent="0.2">
      <c r="B9" s="8"/>
      <c r="C9" s="1"/>
      <c r="D9" s="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53"/>
      <c r="AH9" s="9"/>
      <c r="AI9" s="41"/>
    </row>
    <row r="10" spans="2:35" ht="15.75" hidden="1" customHeight="1" x14ac:dyDescent="0.2">
      <c r="B10" s="8"/>
      <c r="C10" s="1"/>
      <c r="D10" s="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53"/>
      <c r="AH10" s="9"/>
      <c r="AI10" s="41"/>
    </row>
    <row r="11" spans="2:35" ht="15.75" hidden="1" customHeight="1" x14ac:dyDescent="0.2">
      <c r="B11" s="8"/>
      <c r="C11" s="1"/>
      <c r="D11" s="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53"/>
      <c r="AH11" s="9"/>
      <c r="AI11" s="41"/>
    </row>
    <row r="12" spans="2:35" ht="15.75" hidden="1" customHeight="1" x14ac:dyDescent="0.2">
      <c r="B12" s="8"/>
      <c r="C12" s="1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53"/>
      <c r="AH12" s="9"/>
      <c r="AI12" s="41"/>
    </row>
    <row r="13" spans="2:35" ht="15.75" hidden="1" customHeight="1" x14ac:dyDescent="0.2">
      <c r="B13" s="34"/>
      <c r="C13" s="30"/>
      <c r="D13" s="35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55"/>
      <c r="AH13" s="36"/>
      <c r="AI13" s="41"/>
    </row>
    <row r="14" spans="2:35" ht="0.75" customHeight="1" x14ac:dyDescent="0.2">
      <c r="B14" s="57"/>
      <c r="C14" s="42"/>
      <c r="D14" s="42"/>
      <c r="E14" s="42"/>
      <c r="F14" s="42"/>
      <c r="G14" s="43"/>
      <c r="H14" s="43"/>
      <c r="I14" s="43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56"/>
      <c r="AH14" s="56"/>
    </row>
    <row r="15" spans="2:35" ht="15" customHeight="1" x14ac:dyDescent="0.2">
      <c r="B15" s="59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137"/>
    </row>
    <row r="16" spans="2:35" ht="11.25" customHeight="1" x14ac:dyDescent="0.2">
      <c r="B16" s="8"/>
      <c r="C16" s="1"/>
      <c r="D16" s="1"/>
      <c r="E16" s="1"/>
      <c r="F16" s="1"/>
      <c r="G16" s="148">
        <v>41291.042360185187</v>
      </c>
      <c r="H16" s="148"/>
      <c r="I16" s="148"/>
      <c r="J16" s="148"/>
      <c r="K16" s="14"/>
      <c r="L16" s="159" t="s">
        <v>63</v>
      </c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4"/>
      <c r="AA16" s="14"/>
      <c r="AB16" s="14"/>
      <c r="AC16" s="14"/>
      <c r="AD16" s="14"/>
      <c r="AE16" s="14"/>
      <c r="AF16" s="14"/>
      <c r="AG16" s="14"/>
      <c r="AH16" s="136"/>
    </row>
    <row r="17" spans="2:34" ht="5.25" customHeight="1" x14ac:dyDescent="0.2">
      <c r="B17" s="8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</row>
    <row r="18" spans="2:34" ht="15" customHeight="1" x14ac:dyDescent="0.2">
      <c r="B18" s="8"/>
      <c r="C18" s="1"/>
      <c r="D18" s="1"/>
      <c r="E18" s="1"/>
      <c r="F18" s="1"/>
      <c r="G18" s="14"/>
      <c r="H18" s="14"/>
      <c r="I18" s="14"/>
      <c r="J18" s="14"/>
      <c r="K18" s="14"/>
      <c r="L18" s="170" t="s">
        <v>309</v>
      </c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4"/>
      <c r="AA18" s="14"/>
      <c r="AB18" s="14"/>
      <c r="AC18" s="14"/>
      <c r="AD18" s="14"/>
      <c r="AE18" s="14"/>
      <c r="AF18" s="14"/>
      <c r="AG18" s="14"/>
      <c r="AH18" s="9"/>
    </row>
    <row r="19" spans="2:34" ht="3.75" customHeight="1" x14ac:dyDescent="0.2">
      <c r="B19" s="8"/>
      <c r="C19" s="1"/>
      <c r="D19" s="1"/>
      <c r="E19" s="1"/>
      <c r="F19" s="1"/>
      <c r="G19" s="1"/>
      <c r="H19" s="37"/>
      <c r="I19" s="37"/>
      <c r="J19" s="37"/>
      <c r="K19" s="37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37"/>
      <c r="AA19" s="37"/>
      <c r="AB19" s="37"/>
      <c r="AC19" s="37"/>
      <c r="AD19" s="37"/>
      <c r="AE19" s="37"/>
      <c r="AF19" s="37"/>
      <c r="AG19" s="37"/>
      <c r="AH19" s="9"/>
    </row>
    <row r="20" spans="2:34" ht="9" customHeight="1" x14ac:dyDescent="0.2">
      <c r="B20" s="10">
        <v>3</v>
      </c>
      <c r="C20" s="1"/>
      <c r="D20" s="1"/>
      <c r="E20" s="1"/>
      <c r="F20" s="1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9"/>
    </row>
    <row r="21" spans="2:34" ht="10.5" customHeight="1" x14ac:dyDescent="0.2">
      <c r="B21" s="10"/>
      <c r="C21" s="160" t="s">
        <v>6</v>
      </c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2"/>
      <c r="Y21" s="31"/>
      <c r="Z21" s="160" t="s">
        <v>277</v>
      </c>
      <c r="AA21" s="161"/>
      <c r="AB21" s="161"/>
      <c r="AC21" s="161"/>
      <c r="AD21" s="161"/>
      <c r="AE21" s="161"/>
      <c r="AF21" s="161"/>
      <c r="AG21" s="162"/>
      <c r="AH21" s="9"/>
    </row>
    <row r="22" spans="2:34" ht="6.75" customHeight="1" x14ac:dyDescent="0.2">
      <c r="B22" s="10"/>
      <c r="C22" s="176" t="s">
        <v>310</v>
      </c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8"/>
      <c r="Y22" s="31"/>
      <c r="Z22" s="182"/>
      <c r="AA22" s="183"/>
      <c r="AB22" s="183"/>
      <c r="AC22" s="183"/>
      <c r="AD22" s="183"/>
      <c r="AE22" s="183"/>
      <c r="AF22" s="183"/>
      <c r="AG22" s="184"/>
      <c r="AH22" s="9"/>
    </row>
    <row r="23" spans="2:34" ht="14.1" customHeight="1" x14ac:dyDescent="0.2">
      <c r="B23" s="10"/>
      <c r="C23" s="179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1"/>
      <c r="Y23" s="31"/>
      <c r="Z23" s="185"/>
      <c r="AA23" s="186"/>
      <c r="AB23" s="186"/>
      <c r="AC23" s="186"/>
      <c r="AD23" s="186"/>
      <c r="AE23" s="186"/>
      <c r="AF23" s="186"/>
      <c r="AG23" s="187"/>
      <c r="AH23" s="9"/>
    </row>
    <row r="24" spans="2:34" ht="13.5" customHeight="1" x14ac:dyDescent="0.2">
      <c r="B24" s="1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51"/>
      <c r="AA24" s="51"/>
      <c r="AB24" s="51"/>
      <c r="AC24" s="51"/>
      <c r="AD24" s="51"/>
      <c r="AE24" s="51"/>
      <c r="AF24" s="51"/>
      <c r="AG24" s="51"/>
      <c r="AH24" s="9"/>
    </row>
    <row r="25" spans="2:34" ht="6.75" customHeight="1" x14ac:dyDescent="0.2">
      <c r="B25" s="8"/>
      <c r="C25" s="165" t="s">
        <v>46</v>
      </c>
      <c r="D25" s="165"/>
      <c r="E25" s="165"/>
      <c r="F25" s="166"/>
      <c r="G25" s="216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8"/>
      <c r="AD25" s="60"/>
      <c r="AE25" s="195" t="s">
        <v>45</v>
      </c>
      <c r="AF25" s="196"/>
      <c r="AG25" s="197"/>
      <c r="AH25" s="9"/>
    </row>
    <row r="26" spans="2:34" ht="6.75" customHeight="1" x14ac:dyDescent="0.2">
      <c r="B26" s="8"/>
      <c r="C26" s="165"/>
      <c r="D26" s="165"/>
      <c r="E26" s="165"/>
      <c r="F26" s="166"/>
      <c r="G26" s="219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1"/>
      <c r="AD26" s="60"/>
      <c r="AE26" s="198"/>
      <c r="AF26" s="199"/>
      <c r="AG26" s="200"/>
      <c r="AH26" s="9"/>
    </row>
    <row r="27" spans="2:34" ht="6.75" customHeight="1" x14ac:dyDescent="0.2">
      <c r="B27" s="8"/>
      <c r="C27" s="165"/>
      <c r="D27" s="165"/>
      <c r="E27" s="165"/>
      <c r="F27" s="166"/>
      <c r="G27" s="222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4"/>
      <c r="AD27" s="61"/>
      <c r="AE27" s="201"/>
      <c r="AF27" s="202"/>
      <c r="AG27" s="203"/>
      <c r="AH27" s="9"/>
    </row>
    <row r="28" spans="2:34" ht="6.75" customHeight="1" x14ac:dyDescent="0.2">
      <c r="B28" s="8"/>
      <c r="C28" s="58"/>
      <c r="D28" s="58"/>
      <c r="E28" s="58"/>
      <c r="F28" s="58"/>
      <c r="G28" s="58"/>
      <c r="H28" s="58"/>
      <c r="I28" s="5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9"/>
      <c r="AA28" s="139"/>
      <c r="AB28" s="139"/>
      <c r="AC28" s="139"/>
      <c r="AD28" s="61"/>
      <c r="AE28" s="201"/>
      <c r="AF28" s="202"/>
      <c r="AG28" s="203"/>
      <c r="AH28" s="9"/>
    </row>
    <row r="29" spans="2:34" ht="6.75" customHeight="1" x14ac:dyDescent="0.2">
      <c r="B29" s="8"/>
      <c r="C29" s="163" t="s">
        <v>91</v>
      </c>
      <c r="D29" s="163"/>
      <c r="E29" s="163"/>
      <c r="F29" s="164"/>
      <c r="G29" s="225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7"/>
      <c r="AD29" s="61"/>
      <c r="AE29" s="201"/>
      <c r="AF29" s="202"/>
      <c r="AG29" s="203"/>
      <c r="AH29" s="9"/>
    </row>
    <row r="30" spans="2:34" ht="6.75" customHeight="1" x14ac:dyDescent="0.2">
      <c r="B30" s="8"/>
      <c r="C30" s="163"/>
      <c r="D30" s="163"/>
      <c r="E30" s="163"/>
      <c r="F30" s="164"/>
      <c r="G30" s="228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30"/>
      <c r="AD30" s="61"/>
      <c r="AE30" s="201"/>
      <c r="AF30" s="202"/>
      <c r="AG30" s="203"/>
      <c r="AH30" s="9"/>
    </row>
    <row r="31" spans="2:34" ht="6" customHeight="1" x14ac:dyDescent="0.2">
      <c r="B31" s="8"/>
      <c r="C31" s="163"/>
      <c r="D31" s="163"/>
      <c r="E31" s="163"/>
      <c r="F31" s="164"/>
      <c r="G31" s="228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30"/>
      <c r="AD31" s="61"/>
      <c r="AE31" s="201"/>
      <c r="AF31" s="202"/>
      <c r="AG31" s="203"/>
      <c r="AH31" s="9"/>
    </row>
    <row r="32" spans="2:34" ht="6" customHeight="1" x14ac:dyDescent="0.2">
      <c r="B32" s="8"/>
      <c r="C32" s="163"/>
      <c r="D32" s="163"/>
      <c r="E32" s="163"/>
      <c r="F32" s="164"/>
      <c r="G32" s="231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3"/>
      <c r="AD32" s="61"/>
      <c r="AE32" s="204"/>
      <c r="AF32" s="205"/>
      <c r="AG32" s="206"/>
      <c r="AH32" s="9"/>
    </row>
    <row r="33" spans="1:36" ht="5.25" customHeight="1" x14ac:dyDescent="0.2">
      <c r="B33" s="10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51"/>
      <c r="AA33" s="51"/>
      <c r="AB33" s="51"/>
      <c r="AC33" s="51"/>
      <c r="AD33" s="51"/>
      <c r="AE33" s="51"/>
      <c r="AF33" s="51"/>
      <c r="AG33" s="51"/>
      <c r="AH33" s="9"/>
    </row>
    <row r="34" spans="1:36" ht="4.5" customHeight="1" x14ac:dyDescent="0.2">
      <c r="B34" s="10"/>
      <c r="C34" s="1"/>
      <c r="D34" s="1"/>
      <c r="E34" s="1"/>
      <c r="F34" s="1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1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9"/>
    </row>
    <row r="35" spans="1:36" ht="22.5" customHeight="1" x14ac:dyDescent="0.2">
      <c r="A35" s="41"/>
      <c r="B35" s="8"/>
      <c r="C35" s="174" t="s">
        <v>73</v>
      </c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9"/>
    </row>
    <row r="36" spans="1:36" ht="3" customHeight="1" x14ac:dyDescent="0.2">
      <c r="A36" s="41"/>
      <c r="B36" s="8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9"/>
    </row>
    <row r="37" spans="1:36" ht="12" customHeight="1" x14ac:dyDescent="0.2">
      <c r="A37" s="41"/>
      <c r="B37" s="8"/>
      <c r="C37" s="155" t="s">
        <v>278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9"/>
    </row>
    <row r="38" spans="1:36" ht="12" customHeight="1" x14ac:dyDescent="0.2">
      <c r="A38" s="41"/>
      <c r="B38" s="8"/>
      <c r="C38" s="44"/>
      <c r="D38" s="171" t="s">
        <v>284</v>
      </c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44"/>
      <c r="AH38" s="9"/>
    </row>
    <row r="39" spans="1:36" ht="15" customHeight="1" x14ac:dyDescent="0.15">
      <c r="A39" s="41"/>
      <c r="B39" s="8"/>
      <c r="C39" s="156" t="s">
        <v>74</v>
      </c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8"/>
      <c r="Q39" s="149" t="s">
        <v>46</v>
      </c>
      <c r="R39" s="150"/>
      <c r="S39" s="150"/>
      <c r="T39" s="150"/>
      <c r="U39" s="150"/>
      <c r="V39" s="150"/>
      <c r="W39" s="150"/>
      <c r="X39" s="150"/>
      <c r="Y39" s="151"/>
      <c r="Z39" s="152" t="s">
        <v>70</v>
      </c>
      <c r="AA39" s="153"/>
      <c r="AB39" s="153"/>
      <c r="AC39" s="153"/>
      <c r="AD39" s="153"/>
      <c r="AE39" s="153"/>
      <c r="AF39" s="153"/>
      <c r="AG39" s="154"/>
      <c r="AH39" s="9"/>
    </row>
    <row r="40" spans="1:36" ht="15" customHeight="1" x14ac:dyDescent="0.2">
      <c r="A40" s="41"/>
      <c r="B40" s="8"/>
      <c r="C40" s="189" t="s">
        <v>281</v>
      </c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1"/>
      <c r="Q40" s="172" t="s">
        <v>279</v>
      </c>
      <c r="R40" s="173"/>
      <c r="S40" s="168"/>
      <c r="T40" s="168"/>
      <c r="U40" s="168"/>
      <c r="V40" s="168"/>
      <c r="W40" s="168"/>
      <c r="X40" s="168"/>
      <c r="Y40" s="169"/>
      <c r="Z40" s="172" t="s">
        <v>279</v>
      </c>
      <c r="AA40" s="173"/>
      <c r="AB40" s="168"/>
      <c r="AC40" s="168"/>
      <c r="AD40" s="168"/>
      <c r="AE40" s="168"/>
      <c r="AF40" s="168"/>
      <c r="AG40" s="169"/>
      <c r="AH40" s="9"/>
    </row>
    <row r="41" spans="1:36" ht="15" customHeight="1" x14ac:dyDescent="0.2">
      <c r="A41" s="41"/>
      <c r="B41" s="8"/>
      <c r="C41" s="189" t="s">
        <v>280</v>
      </c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1"/>
      <c r="Q41" s="192"/>
      <c r="R41" s="193"/>
      <c r="S41" s="193"/>
      <c r="T41" s="193"/>
      <c r="U41" s="193"/>
      <c r="V41" s="193"/>
      <c r="W41" s="193"/>
      <c r="X41" s="193"/>
      <c r="Y41" s="194"/>
      <c r="Z41" s="167"/>
      <c r="AA41" s="168"/>
      <c r="AB41" s="168"/>
      <c r="AC41" s="168"/>
      <c r="AD41" s="168"/>
      <c r="AE41" s="168"/>
      <c r="AF41" s="168"/>
      <c r="AG41" s="169"/>
      <c r="AH41" s="9"/>
    </row>
    <row r="42" spans="1:36" ht="15" customHeight="1" x14ac:dyDescent="0.2">
      <c r="A42" s="41"/>
      <c r="B42" s="8"/>
      <c r="C42" s="189" t="s">
        <v>282</v>
      </c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1"/>
      <c r="Q42" s="192"/>
      <c r="R42" s="193"/>
      <c r="S42" s="193"/>
      <c r="T42" s="193"/>
      <c r="U42" s="193"/>
      <c r="V42" s="193"/>
      <c r="W42" s="193"/>
      <c r="X42" s="193"/>
      <c r="Y42" s="194"/>
      <c r="Z42" s="167"/>
      <c r="AA42" s="168"/>
      <c r="AB42" s="168"/>
      <c r="AC42" s="168"/>
      <c r="AD42" s="168"/>
      <c r="AE42" s="168"/>
      <c r="AF42" s="168"/>
      <c r="AG42" s="169"/>
      <c r="AH42" s="9"/>
    </row>
    <row r="43" spans="1:36" ht="15" customHeight="1" x14ac:dyDescent="0.2">
      <c r="A43" s="41"/>
      <c r="B43" s="8"/>
      <c r="C43" s="189" t="s">
        <v>283</v>
      </c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1"/>
      <c r="Q43" s="192"/>
      <c r="R43" s="193"/>
      <c r="S43" s="193"/>
      <c r="T43" s="193"/>
      <c r="U43" s="193"/>
      <c r="V43" s="193"/>
      <c r="W43" s="193"/>
      <c r="X43" s="193"/>
      <c r="Y43" s="194"/>
      <c r="Z43" s="167"/>
      <c r="AA43" s="168"/>
      <c r="AB43" s="168"/>
      <c r="AC43" s="168"/>
      <c r="AD43" s="168"/>
      <c r="AE43" s="168"/>
      <c r="AF43" s="168"/>
      <c r="AG43" s="169"/>
      <c r="AH43" s="9"/>
    </row>
    <row r="44" spans="1:36" customFormat="1" ht="6" customHeight="1" x14ac:dyDescent="0.2">
      <c r="A44" s="41"/>
      <c r="B44" s="62"/>
      <c r="AH44" s="63"/>
      <c r="AI44" s="25"/>
      <c r="AJ44" s="25"/>
    </row>
    <row r="45" spans="1:36" ht="15" customHeight="1" x14ac:dyDescent="0.2">
      <c r="A45" s="41"/>
      <c r="B45" s="8"/>
      <c r="C45" s="207" t="s">
        <v>286</v>
      </c>
      <c r="D45" s="208"/>
      <c r="E45" s="208"/>
      <c r="F45" s="208"/>
      <c r="G45" s="208"/>
      <c r="H45" s="208"/>
      <c r="I45" s="208"/>
      <c r="J45" s="208"/>
      <c r="K45" s="208"/>
      <c r="L45" s="209"/>
      <c r="M45" s="188" t="s">
        <v>75</v>
      </c>
      <c r="N45" s="188"/>
      <c r="O45" s="188"/>
      <c r="P45" s="188"/>
      <c r="Q45" s="167"/>
      <c r="R45" s="168"/>
      <c r="S45" s="168"/>
      <c r="T45" s="168"/>
      <c r="U45" s="168"/>
      <c r="V45" s="168"/>
      <c r="W45" s="168"/>
      <c r="X45" s="168"/>
      <c r="Y45" s="169"/>
      <c r="Z45" s="167"/>
      <c r="AA45" s="168"/>
      <c r="AB45" s="168"/>
      <c r="AC45" s="168"/>
      <c r="AD45" s="168"/>
      <c r="AE45" s="168"/>
      <c r="AF45" s="168"/>
      <c r="AG45" s="169"/>
      <c r="AH45" s="9"/>
    </row>
    <row r="46" spans="1:36" ht="15" customHeight="1" x14ac:dyDescent="0.2">
      <c r="A46" s="41"/>
      <c r="B46" s="8"/>
      <c r="C46" s="210"/>
      <c r="D46" s="211"/>
      <c r="E46" s="211"/>
      <c r="F46" s="211"/>
      <c r="G46" s="211"/>
      <c r="H46" s="211"/>
      <c r="I46" s="211"/>
      <c r="J46" s="211"/>
      <c r="K46" s="211"/>
      <c r="L46" s="212"/>
      <c r="M46" s="188" t="s">
        <v>39</v>
      </c>
      <c r="N46" s="188"/>
      <c r="O46" s="188"/>
      <c r="P46" s="188"/>
      <c r="Q46" s="167"/>
      <c r="R46" s="168"/>
      <c r="S46" s="168"/>
      <c r="T46" s="168"/>
      <c r="U46" s="168"/>
      <c r="V46" s="168"/>
      <c r="W46" s="168"/>
      <c r="X46" s="168"/>
      <c r="Y46" s="169"/>
      <c r="Z46" s="167"/>
      <c r="AA46" s="168"/>
      <c r="AB46" s="168"/>
      <c r="AC46" s="168"/>
      <c r="AD46" s="168"/>
      <c r="AE46" s="168"/>
      <c r="AF46" s="168"/>
      <c r="AG46" s="169"/>
      <c r="AH46" s="9"/>
    </row>
    <row r="47" spans="1:36" ht="15" customHeight="1" x14ac:dyDescent="0.2">
      <c r="A47" s="41"/>
      <c r="B47" s="8"/>
      <c r="C47" s="213"/>
      <c r="D47" s="214"/>
      <c r="E47" s="214"/>
      <c r="F47" s="214"/>
      <c r="G47" s="214"/>
      <c r="H47" s="214"/>
      <c r="I47" s="214"/>
      <c r="J47" s="214"/>
      <c r="K47" s="214"/>
      <c r="L47" s="215"/>
      <c r="M47" s="188" t="s">
        <v>40</v>
      </c>
      <c r="N47" s="188"/>
      <c r="O47" s="188"/>
      <c r="P47" s="188"/>
      <c r="Q47" s="167"/>
      <c r="R47" s="168"/>
      <c r="S47" s="168"/>
      <c r="T47" s="168"/>
      <c r="U47" s="168"/>
      <c r="V47" s="168"/>
      <c r="W47" s="168"/>
      <c r="X47" s="168"/>
      <c r="Y47" s="169"/>
      <c r="Z47" s="167"/>
      <c r="AA47" s="168"/>
      <c r="AB47" s="168"/>
      <c r="AC47" s="168"/>
      <c r="AD47" s="168"/>
      <c r="AE47" s="168"/>
      <c r="AF47" s="168"/>
      <c r="AG47" s="169"/>
      <c r="AH47" s="9"/>
    </row>
    <row r="48" spans="1:36" customFormat="1" ht="6" customHeight="1" x14ac:dyDescent="0.2">
      <c r="A48" s="41"/>
      <c r="B48" s="62"/>
      <c r="M48" s="64"/>
      <c r="N48" s="64"/>
      <c r="O48" s="64"/>
      <c r="P48" s="64"/>
      <c r="AH48" s="63"/>
      <c r="AI48" s="25"/>
      <c r="AJ48" s="25"/>
    </row>
    <row r="49" spans="1:36" ht="15" customHeight="1" x14ac:dyDescent="0.2">
      <c r="A49" s="41"/>
      <c r="B49" s="8"/>
      <c r="C49" s="238" t="s">
        <v>285</v>
      </c>
      <c r="D49" s="239"/>
      <c r="E49" s="239"/>
      <c r="F49" s="239"/>
      <c r="G49" s="239"/>
      <c r="H49" s="239"/>
      <c r="I49" s="239"/>
      <c r="J49" s="239"/>
      <c r="K49" s="239"/>
      <c r="L49" s="240"/>
      <c r="M49" s="188" t="s">
        <v>75</v>
      </c>
      <c r="N49" s="188"/>
      <c r="O49" s="188"/>
      <c r="P49" s="188"/>
      <c r="Q49" s="167"/>
      <c r="R49" s="168"/>
      <c r="S49" s="168"/>
      <c r="T49" s="168"/>
      <c r="U49" s="168"/>
      <c r="V49" s="168"/>
      <c r="W49" s="168"/>
      <c r="X49" s="168"/>
      <c r="Y49" s="169"/>
      <c r="Z49" s="167"/>
      <c r="AA49" s="168"/>
      <c r="AB49" s="168"/>
      <c r="AC49" s="168"/>
      <c r="AD49" s="168"/>
      <c r="AE49" s="168"/>
      <c r="AF49" s="168"/>
      <c r="AG49" s="169"/>
      <c r="AH49" s="9"/>
    </row>
    <row r="50" spans="1:36" ht="15" customHeight="1" x14ac:dyDescent="0.2">
      <c r="A50" s="41"/>
      <c r="B50" s="8"/>
      <c r="C50" s="241"/>
      <c r="D50" s="242"/>
      <c r="E50" s="242"/>
      <c r="F50" s="242"/>
      <c r="G50" s="242"/>
      <c r="H50" s="242"/>
      <c r="I50" s="242"/>
      <c r="J50" s="242"/>
      <c r="K50" s="242"/>
      <c r="L50" s="243"/>
      <c r="M50" s="188" t="s">
        <v>39</v>
      </c>
      <c r="N50" s="188"/>
      <c r="O50" s="188"/>
      <c r="P50" s="188"/>
      <c r="Q50" s="167"/>
      <c r="R50" s="168"/>
      <c r="S50" s="168"/>
      <c r="T50" s="168"/>
      <c r="U50" s="168"/>
      <c r="V50" s="168"/>
      <c r="W50" s="168"/>
      <c r="X50" s="168"/>
      <c r="Y50" s="169"/>
      <c r="Z50" s="167"/>
      <c r="AA50" s="168"/>
      <c r="AB50" s="168"/>
      <c r="AC50" s="168"/>
      <c r="AD50" s="168"/>
      <c r="AE50" s="168"/>
      <c r="AF50" s="168"/>
      <c r="AG50" s="169"/>
      <c r="AH50" s="9"/>
    </row>
    <row r="51" spans="1:36" ht="15" customHeight="1" x14ac:dyDescent="0.2">
      <c r="A51" s="41"/>
      <c r="B51" s="8"/>
      <c r="C51" s="244"/>
      <c r="D51" s="245"/>
      <c r="E51" s="245"/>
      <c r="F51" s="245"/>
      <c r="G51" s="245"/>
      <c r="H51" s="245"/>
      <c r="I51" s="245"/>
      <c r="J51" s="245"/>
      <c r="K51" s="245"/>
      <c r="L51" s="246"/>
      <c r="M51" s="188" t="s">
        <v>40</v>
      </c>
      <c r="N51" s="188"/>
      <c r="O51" s="188"/>
      <c r="P51" s="188"/>
      <c r="Q51" s="167"/>
      <c r="R51" s="168"/>
      <c r="S51" s="168"/>
      <c r="T51" s="168"/>
      <c r="U51" s="168"/>
      <c r="V51" s="168"/>
      <c r="W51" s="168"/>
      <c r="X51" s="168"/>
      <c r="Y51" s="169"/>
      <c r="Z51" s="167"/>
      <c r="AA51" s="168"/>
      <c r="AB51" s="168"/>
      <c r="AC51" s="168"/>
      <c r="AD51" s="168"/>
      <c r="AE51" s="168"/>
      <c r="AF51" s="168"/>
      <c r="AG51" s="169"/>
      <c r="AH51" s="9"/>
    </row>
    <row r="52" spans="1:36" ht="15" customHeight="1" x14ac:dyDescent="0.2">
      <c r="A52" s="41"/>
      <c r="B52" s="8"/>
      <c r="C52" s="236" t="s">
        <v>76</v>
      </c>
      <c r="D52" s="237"/>
      <c r="E52" s="237"/>
      <c r="F52" s="237"/>
      <c r="G52" s="237"/>
      <c r="H52" s="237"/>
      <c r="I52" s="237"/>
      <c r="J52" s="237"/>
      <c r="K52" s="237"/>
      <c r="L52" s="237"/>
      <c r="M52" s="188" t="s">
        <v>75</v>
      </c>
      <c r="N52" s="188"/>
      <c r="O52" s="188"/>
      <c r="P52" s="188"/>
      <c r="Q52" s="167"/>
      <c r="R52" s="168"/>
      <c r="S52" s="168"/>
      <c r="T52" s="168"/>
      <c r="U52" s="168"/>
      <c r="V52" s="168"/>
      <c r="W52" s="168"/>
      <c r="X52" s="168"/>
      <c r="Y52" s="169"/>
      <c r="Z52" s="167"/>
      <c r="AA52" s="168"/>
      <c r="AB52" s="168"/>
      <c r="AC52" s="168"/>
      <c r="AD52" s="168"/>
      <c r="AE52" s="168"/>
      <c r="AF52" s="168"/>
      <c r="AG52" s="169"/>
      <c r="AH52" s="9"/>
    </row>
    <row r="53" spans="1:36" customFormat="1" ht="6" customHeight="1" x14ac:dyDescent="0.2">
      <c r="A53" s="41"/>
      <c r="B53" s="62"/>
      <c r="AH53" s="63"/>
      <c r="AI53" s="25"/>
      <c r="AJ53" s="25"/>
    </row>
    <row r="54" spans="1:36" ht="15" customHeight="1" x14ac:dyDescent="0.2">
      <c r="A54" s="41"/>
      <c r="B54" s="8"/>
      <c r="C54" s="234" t="s">
        <v>77</v>
      </c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9"/>
    </row>
    <row r="55" spans="1:36" customFormat="1" ht="6" customHeight="1" x14ac:dyDescent="0.2">
      <c r="A55" s="41"/>
      <c r="B55" s="62"/>
      <c r="AH55" s="63"/>
      <c r="AI55" s="25"/>
      <c r="AJ55" s="25"/>
    </row>
    <row r="56" spans="1:36" ht="15" customHeight="1" x14ac:dyDescent="0.2">
      <c r="A56" s="41"/>
      <c r="B56" s="8"/>
      <c r="C56" s="252" t="s">
        <v>78</v>
      </c>
      <c r="D56" s="253"/>
      <c r="E56" s="254"/>
      <c r="F56" s="252" t="s">
        <v>46</v>
      </c>
      <c r="G56" s="253"/>
      <c r="H56" s="253"/>
      <c r="I56" s="253"/>
      <c r="J56" s="253"/>
      <c r="K56" s="254"/>
      <c r="L56" s="252" t="s">
        <v>70</v>
      </c>
      <c r="M56" s="253"/>
      <c r="N56" s="253"/>
      <c r="O56" s="253"/>
      <c r="P56" s="254"/>
      <c r="Q56" s="252" t="s">
        <v>79</v>
      </c>
      <c r="R56" s="253"/>
      <c r="S56" s="253"/>
      <c r="T56" s="253"/>
      <c r="U56" s="254"/>
      <c r="V56" s="252" t="s">
        <v>46</v>
      </c>
      <c r="W56" s="253"/>
      <c r="X56" s="253"/>
      <c r="Y56" s="253"/>
      <c r="Z56" s="253"/>
      <c r="AA56" s="254"/>
      <c r="AB56" s="252" t="s">
        <v>70</v>
      </c>
      <c r="AC56" s="253"/>
      <c r="AD56" s="253"/>
      <c r="AE56" s="253"/>
      <c r="AF56" s="253"/>
      <c r="AG56" s="254"/>
      <c r="AH56" s="9"/>
    </row>
    <row r="57" spans="1:36" ht="15" customHeight="1" x14ac:dyDescent="0.2">
      <c r="B57" s="8"/>
      <c r="C57" s="247" t="s">
        <v>80</v>
      </c>
      <c r="D57" s="248"/>
      <c r="E57" s="249"/>
      <c r="F57" s="167"/>
      <c r="G57" s="168"/>
      <c r="H57" s="168"/>
      <c r="I57" s="168"/>
      <c r="J57" s="168"/>
      <c r="K57" s="169"/>
      <c r="L57" s="167"/>
      <c r="M57" s="168"/>
      <c r="N57" s="168"/>
      <c r="O57" s="168"/>
      <c r="P57" s="168"/>
      <c r="Q57" s="247" t="s">
        <v>80</v>
      </c>
      <c r="R57" s="248"/>
      <c r="S57" s="248"/>
      <c r="T57" s="248"/>
      <c r="U57" s="249"/>
      <c r="V57" s="167"/>
      <c r="W57" s="168"/>
      <c r="X57" s="168"/>
      <c r="Y57" s="168"/>
      <c r="Z57" s="168"/>
      <c r="AA57" s="169"/>
      <c r="AB57" s="167"/>
      <c r="AC57" s="168"/>
      <c r="AD57" s="168"/>
      <c r="AE57" s="168"/>
      <c r="AF57" s="168"/>
      <c r="AG57" s="169"/>
      <c r="AH57" s="9"/>
    </row>
    <row r="58" spans="1:36" ht="15" customHeight="1" x14ac:dyDescent="0.2">
      <c r="B58" s="8"/>
      <c r="C58" s="247" t="s">
        <v>75</v>
      </c>
      <c r="D58" s="248"/>
      <c r="E58" s="249"/>
      <c r="F58" s="167"/>
      <c r="G58" s="168"/>
      <c r="H58" s="168"/>
      <c r="I58" s="168"/>
      <c r="J58" s="168"/>
      <c r="K58" s="169"/>
      <c r="L58" s="167"/>
      <c r="M58" s="168"/>
      <c r="N58" s="168"/>
      <c r="O58" s="168"/>
      <c r="P58" s="169"/>
      <c r="Q58" s="247" t="s">
        <v>75</v>
      </c>
      <c r="R58" s="248"/>
      <c r="S58" s="248"/>
      <c r="T58" s="248"/>
      <c r="U58" s="249"/>
      <c r="V58" s="167"/>
      <c r="W58" s="168"/>
      <c r="X58" s="168"/>
      <c r="Y58" s="168"/>
      <c r="Z58" s="168"/>
      <c r="AA58" s="169"/>
      <c r="AB58" s="167"/>
      <c r="AC58" s="168"/>
      <c r="AD58" s="168"/>
      <c r="AE58" s="168"/>
      <c r="AF58" s="168"/>
      <c r="AG58" s="169"/>
      <c r="AH58" s="9"/>
    </row>
    <row r="59" spans="1:36" ht="15" customHeight="1" x14ac:dyDescent="0.2">
      <c r="B59" s="8"/>
      <c r="C59" s="247" t="s">
        <v>39</v>
      </c>
      <c r="D59" s="248"/>
      <c r="E59" s="249"/>
      <c r="F59" s="167"/>
      <c r="G59" s="168"/>
      <c r="H59" s="168"/>
      <c r="I59" s="168"/>
      <c r="J59" s="168"/>
      <c r="K59" s="169"/>
      <c r="L59" s="167"/>
      <c r="M59" s="168"/>
      <c r="N59" s="168"/>
      <c r="O59" s="168"/>
      <c r="P59" s="169"/>
      <c r="Q59" s="247" t="s">
        <v>81</v>
      </c>
      <c r="R59" s="248"/>
      <c r="S59" s="248"/>
      <c r="T59" s="248"/>
      <c r="U59" s="249"/>
      <c r="V59" s="167"/>
      <c r="W59" s="168"/>
      <c r="X59" s="168"/>
      <c r="Y59" s="168"/>
      <c r="Z59" s="168"/>
      <c r="AA59" s="169"/>
      <c r="AB59" s="167"/>
      <c r="AC59" s="168"/>
      <c r="AD59" s="168"/>
      <c r="AE59" s="168"/>
      <c r="AF59" s="168"/>
      <c r="AG59" s="169"/>
      <c r="AH59" s="9"/>
    </row>
    <row r="60" spans="1:36" ht="15" customHeight="1" x14ac:dyDescent="0.2">
      <c r="B60" s="8"/>
      <c r="C60" s="247" t="s">
        <v>287</v>
      </c>
      <c r="D60" s="248"/>
      <c r="E60" s="249"/>
      <c r="F60" s="167"/>
      <c r="G60" s="168"/>
      <c r="H60" s="168"/>
      <c r="I60" s="168"/>
      <c r="J60" s="168"/>
      <c r="K60" s="169"/>
      <c r="L60" s="167"/>
      <c r="M60" s="168"/>
      <c r="N60" s="168"/>
      <c r="O60" s="168"/>
      <c r="P60" s="169"/>
      <c r="Q60" s="247"/>
      <c r="R60" s="250"/>
      <c r="S60" s="250"/>
      <c r="T60" s="250"/>
      <c r="U60" s="251"/>
      <c r="V60" s="167"/>
      <c r="W60" s="168"/>
      <c r="X60" s="168"/>
      <c r="Y60" s="168"/>
      <c r="Z60" s="168"/>
      <c r="AA60" s="169"/>
      <c r="AB60" s="167"/>
      <c r="AC60" s="168"/>
      <c r="AD60" s="168"/>
      <c r="AE60" s="168"/>
      <c r="AF60" s="168"/>
      <c r="AG60" s="169"/>
      <c r="AH60" s="9"/>
    </row>
    <row r="61" spans="1:36" customFormat="1" ht="6" customHeight="1" x14ac:dyDescent="0.2">
      <c r="A61" s="41"/>
      <c r="B61" s="62"/>
      <c r="AH61" s="63"/>
      <c r="AI61" s="25"/>
      <c r="AJ61" s="25"/>
    </row>
    <row r="62" spans="1:36" ht="15" customHeight="1" x14ac:dyDescent="0.2">
      <c r="A62" s="41"/>
      <c r="B62" s="8"/>
      <c r="C62" s="264" t="s">
        <v>82</v>
      </c>
      <c r="D62" s="265"/>
      <c r="E62" s="265"/>
      <c r="F62" s="265"/>
      <c r="G62" s="265"/>
      <c r="H62" s="265"/>
      <c r="I62" s="265"/>
      <c r="J62" s="265"/>
      <c r="K62" s="265"/>
      <c r="L62" s="266"/>
      <c r="M62" s="247" t="s">
        <v>84</v>
      </c>
      <c r="N62" s="248"/>
      <c r="O62" s="248"/>
      <c r="P62" s="249"/>
      <c r="Q62" s="247" t="s">
        <v>80</v>
      </c>
      <c r="R62" s="248"/>
      <c r="S62" s="248"/>
      <c r="T62" s="248"/>
      <c r="U62" s="249"/>
      <c r="V62" s="167"/>
      <c r="W62" s="168"/>
      <c r="X62" s="169"/>
      <c r="Y62" s="247" t="s">
        <v>89</v>
      </c>
      <c r="Z62" s="248"/>
      <c r="AA62" s="248"/>
      <c r="AB62" s="249"/>
      <c r="AC62" s="167"/>
      <c r="AD62" s="168"/>
      <c r="AE62" s="168"/>
      <c r="AF62" s="168"/>
      <c r="AG62" s="169"/>
      <c r="AH62" s="9"/>
    </row>
    <row r="63" spans="1:36" ht="15" customHeight="1" x14ac:dyDescent="0.2">
      <c r="A63" s="41"/>
      <c r="B63" s="8"/>
      <c r="C63" s="267"/>
      <c r="D63" s="268"/>
      <c r="E63" s="268"/>
      <c r="F63" s="268"/>
      <c r="G63" s="268"/>
      <c r="H63" s="268"/>
      <c r="I63" s="268"/>
      <c r="J63" s="268"/>
      <c r="K63" s="268"/>
      <c r="L63" s="269"/>
      <c r="M63" s="247" t="s">
        <v>83</v>
      </c>
      <c r="N63" s="248"/>
      <c r="O63" s="248"/>
      <c r="P63" s="249"/>
      <c r="Q63" s="247" t="s">
        <v>85</v>
      </c>
      <c r="R63" s="248"/>
      <c r="S63" s="248"/>
      <c r="T63" s="248"/>
      <c r="U63" s="249"/>
      <c r="V63" s="167"/>
      <c r="W63" s="168"/>
      <c r="X63" s="169"/>
      <c r="Y63" s="261" t="s">
        <v>86</v>
      </c>
      <c r="Z63" s="262"/>
      <c r="AA63" s="262"/>
      <c r="AB63" s="262"/>
      <c r="AC63" s="262"/>
      <c r="AD63" s="262"/>
      <c r="AE63" s="262"/>
      <c r="AF63" s="262"/>
      <c r="AG63" s="263"/>
      <c r="AH63" s="9"/>
    </row>
    <row r="64" spans="1:36" customFormat="1" ht="6" customHeight="1" x14ac:dyDescent="0.2">
      <c r="A64" s="41"/>
      <c r="B64" s="62"/>
      <c r="M64" s="64"/>
      <c r="N64" s="64"/>
      <c r="O64" s="64"/>
      <c r="P64" s="64"/>
      <c r="AH64" s="63"/>
      <c r="AI64" s="25"/>
      <c r="AJ64" s="25"/>
    </row>
    <row r="65" spans="1:36" customFormat="1" ht="6" customHeight="1" x14ac:dyDescent="0.2">
      <c r="A65" s="41"/>
      <c r="B65" s="62"/>
      <c r="M65" s="64"/>
      <c r="N65" s="64"/>
      <c r="O65" s="64"/>
      <c r="P65" s="64"/>
      <c r="AH65" s="63"/>
      <c r="AI65" s="25"/>
      <c r="AJ65" s="25"/>
    </row>
    <row r="66" spans="1:36" ht="15" customHeight="1" x14ac:dyDescent="0.2">
      <c r="A66" s="41"/>
      <c r="B66" s="8"/>
      <c r="C66" s="149" t="s">
        <v>87</v>
      </c>
      <c r="D66" s="150"/>
      <c r="E66" s="150"/>
      <c r="F66" s="150"/>
      <c r="G66" s="150"/>
      <c r="H66" s="150"/>
      <c r="I66" s="150"/>
      <c r="J66" s="150"/>
      <c r="K66" s="150"/>
      <c r="L66" s="151"/>
      <c r="M66" s="188" t="s">
        <v>75</v>
      </c>
      <c r="N66" s="188"/>
      <c r="O66" s="188"/>
      <c r="P66" s="188"/>
      <c r="Q66" s="167"/>
      <c r="R66" s="168"/>
      <c r="S66" s="168"/>
      <c r="T66" s="168"/>
      <c r="U66" s="168"/>
      <c r="V66" s="168"/>
      <c r="W66" s="168"/>
      <c r="X66" s="169"/>
      <c r="Y66" s="247" t="s">
        <v>117</v>
      </c>
      <c r="Z66" s="248"/>
      <c r="AA66" s="248"/>
      <c r="AB66" s="249"/>
      <c r="AC66" s="167"/>
      <c r="AD66" s="168"/>
      <c r="AE66" s="168"/>
      <c r="AF66" s="168"/>
      <c r="AG66" s="169"/>
      <c r="AH66" s="9"/>
    </row>
    <row r="67" spans="1:36" customFormat="1" ht="6" customHeight="1" x14ac:dyDescent="0.2">
      <c r="A67" s="41"/>
      <c r="B67" s="62"/>
      <c r="AH67" s="63"/>
      <c r="AI67" s="25"/>
      <c r="AJ67" s="25"/>
    </row>
    <row r="68" spans="1:36" ht="15" customHeight="1" x14ac:dyDescent="0.2">
      <c r="A68" s="41"/>
      <c r="B68" s="8"/>
      <c r="C68" s="259" t="s">
        <v>88</v>
      </c>
      <c r="D68" s="260"/>
      <c r="E68" s="260"/>
      <c r="F68" s="260"/>
      <c r="G68" s="260"/>
      <c r="H68" s="260"/>
      <c r="I68" s="260"/>
      <c r="J68" s="260"/>
      <c r="K68" s="260"/>
      <c r="L68" s="260"/>
      <c r="M68" s="260"/>
      <c r="N68" s="260"/>
      <c r="O68" s="260"/>
      <c r="P68" s="260"/>
      <c r="Q68" s="260"/>
      <c r="R68" s="260"/>
      <c r="S68" s="260"/>
      <c r="T68" s="260"/>
      <c r="U68" s="260"/>
      <c r="V68" s="260"/>
      <c r="W68" s="260"/>
      <c r="X68" s="260"/>
      <c r="Y68" s="260"/>
      <c r="Z68" s="260"/>
      <c r="AA68" s="260"/>
      <c r="AB68" s="260"/>
      <c r="AC68" s="260"/>
      <c r="AD68" s="260"/>
      <c r="AE68" s="260"/>
      <c r="AF68" s="260"/>
      <c r="AG68" s="260"/>
      <c r="AH68" s="9"/>
    </row>
    <row r="69" spans="1:36" ht="15" customHeight="1" x14ac:dyDescent="0.2">
      <c r="B69" s="8"/>
      <c r="C69" s="255" t="s">
        <v>290</v>
      </c>
      <c r="D69" s="256"/>
      <c r="E69" s="256"/>
      <c r="F69" s="256"/>
      <c r="G69" s="257"/>
      <c r="H69" s="48"/>
      <c r="I69" s="255" t="s">
        <v>303</v>
      </c>
      <c r="J69" s="256"/>
      <c r="K69" s="256"/>
      <c r="L69" s="256"/>
      <c r="M69" s="256"/>
      <c r="N69" s="257"/>
      <c r="O69" s="258"/>
      <c r="P69" s="251"/>
      <c r="Q69" s="49" t="s">
        <v>306</v>
      </c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0"/>
      <c r="AH69" s="9"/>
    </row>
    <row r="70" spans="1:36" ht="15" customHeight="1" x14ac:dyDescent="0.2">
      <c r="B70" s="8"/>
      <c r="C70" s="255" t="s">
        <v>302</v>
      </c>
      <c r="D70" s="256"/>
      <c r="E70" s="256"/>
      <c r="F70" s="256"/>
      <c r="G70" s="257"/>
      <c r="H70" s="48"/>
      <c r="I70" s="255" t="s">
        <v>294</v>
      </c>
      <c r="J70" s="256"/>
      <c r="K70" s="256"/>
      <c r="L70" s="256"/>
      <c r="M70" s="256"/>
      <c r="N70" s="257"/>
      <c r="O70" s="258"/>
      <c r="P70" s="251"/>
      <c r="Q70" s="8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9"/>
      <c r="AH70" s="9"/>
    </row>
    <row r="71" spans="1:36" ht="15" customHeight="1" x14ac:dyDescent="0.2">
      <c r="B71" s="8"/>
      <c r="C71" s="255" t="s">
        <v>291</v>
      </c>
      <c r="D71" s="256"/>
      <c r="E71" s="256"/>
      <c r="F71" s="256"/>
      <c r="G71" s="257"/>
      <c r="H71" s="48"/>
      <c r="I71" s="255" t="s">
        <v>289</v>
      </c>
      <c r="J71" s="256"/>
      <c r="K71" s="256"/>
      <c r="L71" s="256"/>
      <c r="M71" s="256"/>
      <c r="N71" s="257"/>
      <c r="O71" s="258"/>
      <c r="P71" s="251"/>
      <c r="Q71" s="8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9"/>
      <c r="AH71" s="9"/>
    </row>
    <row r="72" spans="1:36" ht="15" customHeight="1" x14ac:dyDescent="0.2">
      <c r="B72" s="8"/>
      <c r="C72" s="255" t="s">
        <v>292</v>
      </c>
      <c r="D72" s="256"/>
      <c r="E72" s="256"/>
      <c r="F72" s="256"/>
      <c r="G72" s="257"/>
      <c r="H72" s="48"/>
      <c r="I72" s="255" t="s">
        <v>295</v>
      </c>
      <c r="J72" s="256"/>
      <c r="K72" s="256"/>
      <c r="L72" s="256"/>
      <c r="M72" s="256"/>
      <c r="N72" s="257"/>
      <c r="O72" s="258"/>
      <c r="P72" s="251"/>
      <c r="Q72" s="8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9"/>
      <c r="AH72" s="9"/>
    </row>
    <row r="73" spans="1:36" ht="15" customHeight="1" x14ac:dyDescent="0.2">
      <c r="B73" s="8"/>
      <c r="C73" s="255" t="s">
        <v>300</v>
      </c>
      <c r="D73" s="256"/>
      <c r="E73" s="256"/>
      <c r="F73" s="256"/>
      <c r="G73" s="257"/>
      <c r="H73" s="48"/>
      <c r="I73" s="255" t="s">
        <v>298</v>
      </c>
      <c r="J73" s="256"/>
      <c r="K73" s="256"/>
      <c r="L73" s="256"/>
      <c r="M73" s="256"/>
      <c r="N73" s="257"/>
      <c r="O73" s="258"/>
      <c r="P73" s="251"/>
      <c r="Q73" s="8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9"/>
      <c r="AH73" s="9"/>
    </row>
    <row r="74" spans="1:36" ht="15" customHeight="1" x14ac:dyDescent="0.2">
      <c r="B74" s="8"/>
      <c r="C74" s="255" t="s">
        <v>296</v>
      </c>
      <c r="D74" s="256"/>
      <c r="E74" s="256"/>
      <c r="F74" s="256"/>
      <c r="G74" s="257"/>
      <c r="H74" s="48"/>
      <c r="I74" s="255" t="s">
        <v>299</v>
      </c>
      <c r="J74" s="256"/>
      <c r="K74" s="256"/>
      <c r="L74" s="256"/>
      <c r="M74" s="256"/>
      <c r="N74" s="257"/>
      <c r="O74" s="258"/>
      <c r="P74" s="251"/>
      <c r="Q74" s="8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9"/>
      <c r="AH74" s="9"/>
    </row>
    <row r="75" spans="1:36" ht="15" customHeight="1" x14ac:dyDescent="0.2">
      <c r="B75" s="8"/>
      <c r="C75" s="143" t="s">
        <v>293</v>
      </c>
      <c r="D75" s="144"/>
      <c r="E75" s="144"/>
      <c r="F75" s="144"/>
      <c r="G75" s="145"/>
      <c r="H75" s="142"/>
      <c r="I75" s="143" t="s">
        <v>297</v>
      </c>
      <c r="J75" s="144"/>
      <c r="K75" s="144"/>
      <c r="L75" s="144"/>
      <c r="M75" s="144"/>
      <c r="N75" s="145"/>
      <c r="O75" s="140"/>
      <c r="P75" s="141"/>
      <c r="Q75" s="8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9"/>
      <c r="AH75" s="9"/>
    </row>
    <row r="76" spans="1:36" ht="15" customHeight="1" x14ac:dyDescent="0.2">
      <c r="B76" s="8"/>
      <c r="C76" s="143" t="s">
        <v>288</v>
      </c>
      <c r="D76" s="144"/>
      <c r="E76" s="144"/>
      <c r="F76" s="144"/>
      <c r="G76" s="145"/>
      <c r="H76" s="142"/>
      <c r="I76" s="143" t="s">
        <v>90</v>
      </c>
      <c r="J76" s="144"/>
      <c r="K76" s="144"/>
      <c r="L76" s="144"/>
      <c r="M76" s="144"/>
      <c r="N76" s="145"/>
      <c r="O76" s="140"/>
      <c r="P76" s="141"/>
      <c r="Q76" s="8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9"/>
      <c r="AH76" s="9"/>
    </row>
    <row r="77" spans="1:36" ht="15" customHeight="1" x14ac:dyDescent="0.2">
      <c r="B77" s="8"/>
      <c r="C77" s="143" t="s">
        <v>304</v>
      </c>
      <c r="D77" s="144"/>
      <c r="E77" s="144"/>
      <c r="F77" s="144"/>
      <c r="G77" s="145"/>
      <c r="H77" s="142"/>
      <c r="I77" s="143" t="s">
        <v>305</v>
      </c>
      <c r="J77" s="144"/>
      <c r="K77" s="144"/>
      <c r="L77" s="144"/>
      <c r="M77" s="144"/>
      <c r="N77" s="145"/>
      <c r="O77" s="140"/>
      <c r="P77" s="141"/>
      <c r="Q77" s="8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9"/>
      <c r="AH77" s="9"/>
    </row>
    <row r="78" spans="1:36" ht="15" customHeight="1" x14ac:dyDescent="0.2">
      <c r="B78" s="8"/>
      <c r="C78" s="255" t="s">
        <v>301</v>
      </c>
      <c r="D78" s="256"/>
      <c r="E78" s="256"/>
      <c r="F78" s="256"/>
      <c r="G78" s="257"/>
      <c r="H78" s="48"/>
      <c r="I78" s="255" t="s">
        <v>114</v>
      </c>
      <c r="J78" s="256"/>
      <c r="K78" s="256"/>
      <c r="L78" s="256"/>
      <c r="M78" s="256"/>
      <c r="N78" s="257"/>
      <c r="O78" s="258"/>
      <c r="P78" s="251"/>
      <c r="Q78" s="34"/>
      <c r="R78" s="50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36"/>
      <c r="AH78" s="9"/>
    </row>
    <row r="79" spans="1:36" ht="15" customHeight="1" x14ac:dyDescent="0.2">
      <c r="B79" s="8"/>
      <c r="C79" s="49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0"/>
      <c r="Q79" s="39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0"/>
      <c r="AH79" s="9"/>
    </row>
    <row r="80" spans="1:36" ht="15" customHeight="1" x14ac:dyDescent="0.2">
      <c r="B80" s="8"/>
      <c r="C80" s="8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9"/>
      <c r="Q80" s="8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9"/>
      <c r="AH80" s="9"/>
    </row>
    <row r="81" spans="2:34" ht="15" customHeight="1" x14ac:dyDescent="0.2">
      <c r="B81" s="8"/>
      <c r="C81" s="8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9"/>
      <c r="Q81" s="8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9"/>
      <c r="AH81" s="9"/>
    </row>
    <row r="82" spans="2:34" ht="15" customHeight="1" x14ac:dyDescent="0.2">
      <c r="B82" s="8"/>
      <c r="C82" s="8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9"/>
      <c r="Q82" s="8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9"/>
      <c r="AH82" s="9"/>
    </row>
    <row r="83" spans="2:34" ht="15" customHeight="1" x14ac:dyDescent="0.2">
      <c r="B83" s="8"/>
      <c r="C83" s="8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9"/>
      <c r="Q83" s="8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9"/>
      <c r="AH83" s="9"/>
    </row>
    <row r="84" spans="2:34" ht="15" customHeight="1" x14ac:dyDescent="0.2">
      <c r="B84" s="8"/>
      <c r="C84" s="8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9"/>
      <c r="Q84" s="8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9"/>
      <c r="AH84" s="9"/>
    </row>
    <row r="85" spans="2:34" ht="15" customHeight="1" x14ac:dyDescent="0.2">
      <c r="B85" s="8"/>
      <c r="C85" s="8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9"/>
      <c r="Q85" s="8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9"/>
      <c r="AH85" s="9"/>
    </row>
    <row r="86" spans="2:34" ht="15" customHeight="1" x14ac:dyDescent="0.2">
      <c r="B86" s="8"/>
      <c r="C86" s="147"/>
      <c r="D86" s="47"/>
      <c r="E86" s="47"/>
      <c r="F86" s="47"/>
      <c r="G86" s="50"/>
      <c r="H86" s="1"/>
      <c r="I86" s="146" t="s">
        <v>307</v>
      </c>
      <c r="J86" s="47"/>
      <c r="K86" s="47"/>
      <c r="L86" s="47"/>
      <c r="M86" s="47"/>
      <c r="N86" s="47"/>
      <c r="O86" s="47"/>
      <c r="P86" s="36"/>
      <c r="Q86" s="34"/>
      <c r="R86" s="50" t="s">
        <v>308</v>
      </c>
      <c r="S86" s="50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36"/>
      <c r="AH86" s="9"/>
    </row>
    <row r="87" spans="2:34" ht="15" customHeight="1" x14ac:dyDescent="0.2">
      <c r="B87" s="34"/>
      <c r="C87" s="47"/>
      <c r="D87" s="47"/>
      <c r="E87" s="47"/>
      <c r="F87" s="47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36"/>
    </row>
    <row r="88" spans="2:34" ht="15" customHeight="1" x14ac:dyDescent="0.2"/>
    <row r="89" spans="2:34" ht="15" customHeight="1" x14ac:dyDescent="0.2"/>
    <row r="90" spans="2:34" ht="15" customHeight="1" x14ac:dyDescent="0.2"/>
    <row r="91" spans="2:34" ht="15" customHeight="1" x14ac:dyDescent="0.2"/>
    <row r="92" spans="2:34" ht="15" customHeight="1" x14ac:dyDescent="0.2"/>
    <row r="93" spans="2:34" ht="15" customHeight="1" x14ac:dyDescent="0.2"/>
    <row r="94" spans="2:34" ht="15" customHeight="1" x14ac:dyDescent="0.2"/>
    <row r="95" spans="2:34" ht="15" customHeight="1" x14ac:dyDescent="0.2"/>
    <row r="96" spans="2:34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</sheetData>
  <mergeCells count="126">
    <mergeCell ref="Y66:AB66"/>
    <mergeCell ref="C69:G69"/>
    <mergeCell ref="C68:AG68"/>
    <mergeCell ref="O69:P69"/>
    <mergeCell ref="C66:L66"/>
    <mergeCell ref="M66:P66"/>
    <mergeCell ref="C74:G74"/>
    <mergeCell ref="I69:N69"/>
    <mergeCell ref="Y63:AG63"/>
    <mergeCell ref="AC66:AG66"/>
    <mergeCell ref="Q66:X66"/>
    <mergeCell ref="O70:P70"/>
    <mergeCell ref="O71:P71"/>
    <mergeCell ref="O72:P72"/>
    <mergeCell ref="O73:P73"/>
    <mergeCell ref="O74:P74"/>
    <mergeCell ref="C62:L63"/>
    <mergeCell ref="M62:P62"/>
    <mergeCell ref="M63:P63"/>
    <mergeCell ref="V63:X63"/>
    <mergeCell ref="I73:N73"/>
    <mergeCell ref="C73:G73"/>
    <mergeCell ref="I71:N71"/>
    <mergeCell ref="C72:G72"/>
    <mergeCell ref="C70:G70"/>
    <mergeCell ref="I70:N70"/>
    <mergeCell ref="I72:N72"/>
    <mergeCell ref="C71:G71"/>
    <mergeCell ref="O78:P78"/>
    <mergeCell ref="I74:N74"/>
    <mergeCell ref="C78:G78"/>
    <mergeCell ref="I78:N78"/>
    <mergeCell ref="Q62:U62"/>
    <mergeCell ref="Q63:U63"/>
    <mergeCell ref="C59:E59"/>
    <mergeCell ref="F59:K59"/>
    <mergeCell ref="C60:E60"/>
    <mergeCell ref="F60:K60"/>
    <mergeCell ref="L60:P60"/>
    <mergeCell ref="V62:X62"/>
    <mergeCell ref="Y62:AB62"/>
    <mergeCell ref="AC62:AG62"/>
    <mergeCell ref="Q59:U59"/>
    <mergeCell ref="C57:E57"/>
    <mergeCell ref="F57:K57"/>
    <mergeCell ref="L57:P57"/>
    <mergeCell ref="Q60:U60"/>
    <mergeCell ref="L59:P59"/>
    <mergeCell ref="AB57:AG57"/>
    <mergeCell ref="C56:E56"/>
    <mergeCell ref="F56:K56"/>
    <mergeCell ref="V59:AA59"/>
    <mergeCell ref="AB59:AG59"/>
    <mergeCell ref="C58:E58"/>
    <mergeCell ref="F58:K58"/>
    <mergeCell ref="L58:P58"/>
    <mergeCell ref="Q57:U57"/>
    <mergeCell ref="V57:AA57"/>
    <mergeCell ref="L56:P56"/>
    <mergeCell ref="Q56:U56"/>
    <mergeCell ref="V56:AA56"/>
    <mergeCell ref="AB56:AG56"/>
    <mergeCell ref="Q58:U58"/>
    <mergeCell ref="V58:AA58"/>
    <mergeCell ref="AB58:AG58"/>
    <mergeCell ref="V60:AA60"/>
    <mergeCell ref="AB60:AG60"/>
    <mergeCell ref="C54:AG54"/>
    <mergeCell ref="Z51:AG51"/>
    <mergeCell ref="Z52:AG52"/>
    <mergeCell ref="M51:P51"/>
    <mergeCell ref="Q51:Y51"/>
    <mergeCell ref="M49:P49"/>
    <mergeCell ref="Q49:Y49"/>
    <mergeCell ref="Z49:AG49"/>
    <mergeCell ref="C52:L52"/>
    <mergeCell ref="M52:P52"/>
    <mergeCell ref="Q52:Y52"/>
    <mergeCell ref="M50:P50"/>
    <mergeCell ref="Q50:Y50"/>
    <mergeCell ref="Z50:AG50"/>
    <mergeCell ref="C49:L51"/>
    <mergeCell ref="M47:P47"/>
    <mergeCell ref="AB40:AG40"/>
    <mergeCell ref="C41:P41"/>
    <mergeCell ref="Q41:Y41"/>
    <mergeCell ref="Z41:AG41"/>
    <mergeCell ref="Z21:AG21"/>
    <mergeCell ref="AE25:AG26"/>
    <mergeCell ref="AE27:AG32"/>
    <mergeCell ref="C45:L47"/>
    <mergeCell ref="G25:AC27"/>
    <mergeCell ref="G29:AC32"/>
    <mergeCell ref="Q45:Y45"/>
    <mergeCell ref="Z45:AG45"/>
    <mergeCell ref="Q47:Y47"/>
    <mergeCell ref="Z47:AG47"/>
    <mergeCell ref="M45:P45"/>
    <mergeCell ref="C40:P40"/>
    <mergeCell ref="C42:P42"/>
    <mergeCell ref="Q42:Y42"/>
    <mergeCell ref="M46:P46"/>
    <mergeCell ref="C43:P43"/>
    <mergeCell ref="Q43:Y43"/>
    <mergeCell ref="Z43:AG43"/>
    <mergeCell ref="Q46:Y46"/>
    <mergeCell ref="Z46:AG46"/>
    <mergeCell ref="S40:Y40"/>
    <mergeCell ref="L19:Y19"/>
    <mergeCell ref="L18:Y18"/>
    <mergeCell ref="D38:AF38"/>
    <mergeCell ref="Z42:AG42"/>
    <mergeCell ref="Q40:R40"/>
    <mergeCell ref="Z40:AA40"/>
    <mergeCell ref="C35:AG35"/>
    <mergeCell ref="C22:X23"/>
    <mergeCell ref="Z22:AG23"/>
    <mergeCell ref="G16:J16"/>
    <mergeCell ref="Q39:Y39"/>
    <mergeCell ref="Z39:AG39"/>
    <mergeCell ref="C37:AG37"/>
    <mergeCell ref="C39:P39"/>
    <mergeCell ref="L16:Y16"/>
    <mergeCell ref="C21:X21"/>
    <mergeCell ref="C29:F32"/>
    <mergeCell ref="C25:F27"/>
  </mergeCells>
  <phoneticPr fontId="17" type="noConversion"/>
  <conditionalFormatting sqref="AE27:AG32">
    <cfRule type="expression" dxfId="0" priority="19" stopIfTrue="1">
      <formula>#REF!="40 Rallye de Ourense"</formula>
    </cfRule>
  </conditionalFormatting>
  <dataValidations xWindow="445" yWindow="489" count="12">
    <dataValidation type="whole" allowBlank="1" showInputMessage="1" showErrorMessage="1" errorTitle="Número de dorsal" error="Teclee un valor numérico entre 0 y 120" promptTitle="Nº de dorsal" prompt="_x000a_¡¡¡ ATENCIÓN !!! Dato a rellenar por el Organizador" sqref="AE27:AG32">
      <formula1>0</formula1>
      <formula2>120</formula2>
    </dataValidation>
    <dataValidation type="whole" allowBlank="1" showInputMessage="1" showErrorMessage="1" errorTitle="Fecha de Recepción" error="Teclee una fecha (formato DD/MM/AA) entre el 01/01/07 y el 31/12/07" promptTitle="Nº de entrada de la inscripción" prompt="_x000a_¡¡¡ ATENCIÓN !!! Dato a rellenar por el Organizador" sqref="AD27:AD32">
      <formula1>1</formula1>
      <formula2>500</formula2>
    </dataValidation>
    <dataValidation allowBlank="1" showErrorMessage="1" prompt="_x000a_" sqref="Z45:AG45"/>
    <dataValidation allowBlank="1" showInputMessage="1" showErrorMessage="1" promptTitle="Normas en Vigor Hans" prompt="* Normas Admitidas_x000a_FIA 8858-2002 _x000a_FIA 8858-2010" sqref="Q49:AG49"/>
    <dataValidation allowBlank="1" showInputMessage="1" showErrorMessage="1" promptTitle="Normas en Vigor Tirante Hans" prompt="* Normas Admitidas_x000a_FIA 8858-2002 _x000a_FIA 8858-2010" sqref="Q52:AG52"/>
    <dataValidation allowBlank="1" showInputMessage="1" showErrorMessage="1" promptTitle="Ejemplo Homologacion" prompt="MIRAR EN LA ETIQUETA_x000a_EJEMPLO FIA D-107 T/98" sqref="F57:K57"/>
    <dataValidation allowBlank="1" showInputMessage="1" showErrorMessage="1" promptTitle="EJEMPLO NORMA CINTURON" prompt="MIRAR EN LA ETIQUETA_x000a_EJEMPLO FIA D-107 T/98" sqref="L57:P57"/>
    <dataValidation allowBlank="1" showInputMessage="1" showErrorMessage="1" promptTitle="MIRAR ETIQUETA ASIENTO" prompt="EJEMPLO_x000a_CS 197 07" sqref="V57:AG57"/>
    <dataValidation allowBlank="1" showInputMessage="1" showErrorMessage="1" promptTitle="MIRAR EN LA ETIQUETA" prompt="EJEMPLO_x000a_FIA 8855-1999" sqref="V58:AG58"/>
    <dataValidation allowBlank="1" showInputMessage="1" showErrorMessage="1" promptTitle="MIRAR EN LA ETIQUETA" prompt="MIRAR EN LA ETIQUETA_x000a_EJEMPLO FIA 8853/98" sqref="F58:P58"/>
    <dataValidation allowBlank="1" showInputMessage="1" showErrorMessage="1" promptTitle="MIRAR EN LA ETIQUETA" prompt="EJEMPLO_x000a_EXT.001.97" sqref="V62:X62"/>
    <dataValidation allowBlank="1" showInputMessage="1" showErrorMessage="1" promptTitle="MIRAR ETIQUETA" prompt="EJEMPLO_x000a_FT3-1999" sqref="Q66:X66"/>
  </dataValidations>
  <printOptions horizontalCentered="1"/>
  <pageMargins left="0.31496062992125984" right="0.39370078740157483" top="0.23622047244094491" bottom="0.23622047244094491" header="0" footer="0"/>
  <pageSetup paperSize="9" scale="94" orientation="portrait" r:id="rId1"/>
  <headerFooter alignWithMargins="0"/>
  <rowBreaks count="1" manualBreakCount="1">
    <brk id="14" min="1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69" r:id="rId4" name="Check Box 245">
              <controlPr defaultSize="0" autoFill="0" autoLine="0" autoPict="0">
                <anchor moveWithCells="1">
                  <from>
                    <xdr:col>11</xdr:col>
                    <xdr:colOff>457200</xdr:colOff>
                    <xdr:row>38</xdr:row>
                    <xdr:rowOff>180975</xdr:rowOff>
                  </from>
                  <to>
                    <xdr:col>15</xdr:col>
                    <xdr:colOff>114300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5" name="Check Box 246">
              <controlPr defaultSize="0" autoFill="0" autoLine="0" autoPict="0">
                <anchor moveWithCells="1">
                  <from>
                    <xdr:col>9</xdr:col>
                    <xdr:colOff>0</xdr:colOff>
                    <xdr:row>38</xdr:row>
                    <xdr:rowOff>180975</xdr:rowOff>
                  </from>
                  <to>
                    <xdr:col>11</xdr:col>
                    <xdr:colOff>381000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6" name="Check Box 248">
              <controlPr defaultSize="0" autoFill="0" autoLine="0" autoPict="0">
                <anchor moveWithCells="1">
                  <from>
                    <xdr:col>21</xdr:col>
                    <xdr:colOff>28575</xdr:colOff>
                    <xdr:row>38</xdr:row>
                    <xdr:rowOff>180975</xdr:rowOff>
                  </from>
                  <to>
                    <xdr:col>22</xdr:col>
                    <xdr:colOff>200025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7" name="Check Box 247">
              <controlPr defaultSize="0" autoFill="0" autoLine="0" autoPict="0">
                <anchor moveWithCells="1">
                  <from>
                    <xdr:col>17</xdr:col>
                    <xdr:colOff>123825</xdr:colOff>
                    <xdr:row>38</xdr:row>
                    <xdr:rowOff>180975</xdr:rowOff>
                  </from>
                  <to>
                    <xdr:col>21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8" name="Check Box 249">
              <controlPr defaultSize="0" autoFill="0" autoLine="0" autoPict="0">
                <anchor moveWithCells="1">
                  <from>
                    <xdr:col>26</xdr:col>
                    <xdr:colOff>200025</xdr:colOff>
                    <xdr:row>38</xdr:row>
                    <xdr:rowOff>180975</xdr:rowOff>
                  </from>
                  <to>
                    <xdr:col>28</xdr:col>
                    <xdr:colOff>123825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9" name="Check Box 250">
              <controlPr defaultSize="0" autoFill="0" autoLine="0" autoPict="0">
                <anchor moveWithCells="1">
                  <from>
                    <xdr:col>28</xdr:col>
                    <xdr:colOff>142875</xdr:colOff>
                    <xdr:row>38</xdr:row>
                    <xdr:rowOff>180975</xdr:rowOff>
                  </from>
                  <to>
                    <xdr:col>32</xdr:col>
                    <xdr:colOff>219075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0" name="Check Box 251">
              <controlPr defaultSize="0" autoFill="0" autoLine="0" autoPict="0">
                <anchor moveWithCells="1">
                  <from>
                    <xdr:col>11</xdr:col>
                    <xdr:colOff>457200</xdr:colOff>
                    <xdr:row>39</xdr:row>
                    <xdr:rowOff>190500</xdr:rowOff>
                  </from>
                  <to>
                    <xdr:col>15</xdr:col>
                    <xdr:colOff>114300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1" name="Check Box 252">
              <controlPr defaultSize="0" autoFill="0" autoLine="0" autoPict="0">
                <anchor moveWithCells="1">
                  <from>
                    <xdr:col>8</xdr:col>
                    <xdr:colOff>152400</xdr:colOff>
                    <xdr:row>40</xdr:row>
                    <xdr:rowOff>190500</xdr:rowOff>
                  </from>
                  <to>
                    <xdr:col>11</xdr:col>
                    <xdr:colOff>381000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2" name="Check Box 253">
              <controlPr defaultSize="0" autoFill="0" autoLine="0" autoPict="0">
                <anchor moveWithCells="1">
                  <from>
                    <xdr:col>9</xdr:col>
                    <xdr:colOff>0</xdr:colOff>
                    <xdr:row>39</xdr:row>
                    <xdr:rowOff>180975</xdr:rowOff>
                  </from>
                  <to>
                    <xdr:col>11</xdr:col>
                    <xdr:colOff>390525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3" name="Check Box 254">
              <controlPr defaultSize="0" autoFill="0" autoLine="0" autoPict="0">
                <anchor moveWithCells="1">
                  <from>
                    <xdr:col>8</xdr:col>
                    <xdr:colOff>152400</xdr:colOff>
                    <xdr:row>42</xdr:row>
                    <xdr:rowOff>0</xdr:rowOff>
                  </from>
                  <to>
                    <xdr:col>11</xdr:col>
                    <xdr:colOff>381000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4" name="Check Box 255">
              <controlPr defaultSize="0" autoFill="0" autoLine="0" autoPict="0">
                <anchor moveWithCells="1">
                  <from>
                    <xdr:col>16</xdr:col>
                    <xdr:colOff>47625</xdr:colOff>
                    <xdr:row>47</xdr:row>
                    <xdr:rowOff>66675</xdr:rowOff>
                  </from>
                  <to>
                    <xdr:col>21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5" name="Check Box 258">
              <controlPr defaultSize="0" autoFill="0" autoLine="0" autoPict="0">
                <anchor moveWithCells="1">
                  <from>
                    <xdr:col>11</xdr:col>
                    <xdr:colOff>457200</xdr:colOff>
                    <xdr:row>40</xdr:row>
                    <xdr:rowOff>190500</xdr:rowOff>
                  </from>
                  <to>
                    <xdr:col>15</xdr:col>
                    <xdr:colOff>123825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6" name="Check Box 259">
              <controlPr defaultSize="0" autoFill="0" autoLine="0" autoPict="0">
                <anchor moveWithCells="1">
                  <from>
                    <xdr:col>11</xdr:col>
                    <xdr:colOff>447675</xdr:colOff>
                    <xdr:row>41</xdr:row>
                    <xdr:rowOff>190500</xdr:rowOff>
                  </from>
                  <to>
                    <xdr:col>15</xdr:col>
                    <xdr:colOff>104775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7" name="Check Box 263">
              <controlPr defaultSize="0" autoFill="0" autoLine="0" autoPict="0">
                <anchor moveWithCells="1">
                  <from>
                    <xdr:col>21</xdr:col>
                    <xdr:colOff>104775</xdr:colOff>
                    <xdr:row>47</xdr:row>
                    <xdr:rowOff>66675</xdr:rowOff>
                  </from>
                  <to>
                    <xdr:col>24</xdr:col>
                    <xdr:colOff>114300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8" name="Check Box 265">
              <controlPr defaultSize="0" autoFill="0" autoLine="0" autoPict="0">
                <anchor moveWithCells="1">
                  <from>
                    <xdr:col>25</xdr:col>
                    <xdr:colOff>38100</xdr:colOff>
                    <xdr:row>47</xdr:row>
                    <xdr:rowOff>76200</xdr:rowOff>
                  </from>
                  <to>
                    <xdr:col>29</xdr:col>
                    <xdr:colOff>28575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9" name="Check Box 267">
              <controlPr defaultSize="0" autoFill="0" autoLine="0" autoPict="0">
                <anchor moveWithCells="1">
                  <from>
                    <xdr:col>29</xdr:col>
                    <xdr:colOff>76200</xdr:colOff>
                    <xdr:row>47</xdr:row>
                    <xdr:rowOff>76200</xdr:rowOff>
                  </from>
                  <to>
                    <xdr:col>32</xdr:col>
                    <xdr:colOff>219075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0" name="Check Box 268">
              <controlPr defaultSize="0" autoFill="0" autoLine="0" autoPict="0">
                <anchor moveWithCells="1">
                  <from>
                    <xdr:col>16</xdr:col>
                    <xdr:colOff>47625</xdr:colOff>
                    <xdr:row>50</xdr:row>
                    <xdr:rowOff>180975</xdr:rowOff>
                  </from>
                  <to>
                    <xdr:col>21</xdr:col>
                    <xdr:colOff>28575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1" name="Check Box 269">
              <controlPr defaultSize="0" autoFill="0" autoLine="0" autoPict="0">
                <anchor moveWithCells="1">
                  <from>
                    <xdr:col>25</xdr:col>
                    <xdr:colOff>38100</xdr:colOff>
                    <xdr:row>50</xdr:row>
                    <xdr:rowOff>180975</xdr:rowOff>
                  </from>
                  <to>
                    <xdr:col>28</xdr:col>
                    <xdr:colOff>104775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2" name="Check Box 270">
              <controlPr defaultSize="0" autoFill="0" autoLine="0" autoPict="0">
                <anchor moveWithCells="1">
                  <from>
                    <xdr:col>21</xdr:col>
                    <xdr:colOff>114300</xdr:colOff>
                    <xdr:row>50</xdr:row>
                    <xdr:rowOff>190500</xdr:rowOff>
                  </from>
                  <to>
                    <xdr:col>24</xdr:col>
                    <xdr:colOff>142875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3" name="Check Box 271">
              <controlPr defaultSize="0" autoFill="0" autoLine="0" autoPict="0">
                <anchor moveWithCells="1">
                  <from>
                    <xdr:col>29</xdr:col>
                    <xdr:colOff>66675</xdr:colOff>
                    <xdr:row>50</xdr:row>
                    <xdr:rowOff>180975</xdr:rowOff>
                  </from>
                  <to>
                    <xdr:col>32</xdr:col>
                    <xdr:colOff>200025</xdr:colOff>
                    <xdr:row>52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D1" workbookViewId="0">
      <selection activeCell="X3" sqref="X3"/>
    </sheetView>
  </sheetViews>
  <sheetFormatPr baseColWidth="10" defaultColWidth="31.42578125" defaultRowHeight="12.75" x14ac:dyDescent="0.2"/>
  <cols>
    <col min="1" max="1" width="2.140625" bestFit="1" customWidth="1"/>
    <col min="2" max="2" width="40.140625" bestFit="1" customWidth="1"/>
    <col min="3" max="3" width="18.140625" bestFit="1" customWidth="1"/>
    <col min="4" max="4" width="33.42578125" bestFit="1" customWidth="1"/>
    <col min="5" max="5" width="22.140625" bestFit="1" customWidth="1"/>
    <col min="6" max="6" width="10.28515625" bestFit="1" customWidth="1"/>
    <col min="7" max="7" width="10.28515625" customWidth="1"/>
    <col min="8" max="8" width="7.85546875" bestFit="1" customWidth="1"/>
    <col min="9" max="9" width="8.42578125" customWidth="1"/>
    <col min="10" max="10" width="13.140625" customWidth="1"/>
    <col min="11" max="11" width="11.7109375" bestFit="1" customWidth="1"/>
    <col min="12" max="12" width="11.85546875" bestFit="1" customWidth="1"/>
    <col min="13" max="13" width="15.85546875" bestFit="1" customWidth="1"/>
    <col min="14" max="14" width="5.140625" bestFit="1" customWidth="1"/>
    <col min="15" max="15" width="10.85546875" bestFit="1" customWidth="1"/>
    <col min="16" max="16" width="8.85546875" bestFit="1" customWidth="1"/>
    <col min="17" max="17" width="15.28515625" bestFit="1" customWidth="1"/>
    <col min="18" max="18" width="6.140625" bestFit="1" customWidth="1"/>
    <col min="19" max="19" width="3.28515625" bestFit="1" customWidth="1"/>
    <col min="20" max="20" width="5.28515625" bestFit="1" customWidth="1"/>
    <col min="21" max="21" width="24" bestFit="1" customWidth="1"/>
    <col min="22" max="22" width="24" customWidth="1"/>
    <col min="23" max="23" width="11.42578125" bestFit="1" customWidth="1"/>
    <col min="24" max="24" width="38.7109375" customWidth="1"/>
  </cols>
  <sheetData>
    <row r="1" spans="1:23" ht="35.25" customHeight="1" x14ac:dyDescent="0.2">
      <c r="A1" s="270" t="s">
        <v>120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</row>
    <row r="2" spans="1:23" s="71" customFormat="1" ht="26.25" customHeight="1" x14ac:dyDescent="0.2">
      <c r="A2" s="68" t="s">
        <v>11</v>
      </c>
      <c r="B2" s="68" t="s">
        <v>121</v>
      </c>
      <c r="C2" s="68" t="s">
        <v>122</v>
      </c>
      <c r="D2" s="68" t="s">
        <v>46</v>
      </c>
      <c r="E2" s="68" t="s">
        <v>137</v>
      </c>
      <c r="F2" s="68" t="s">
        <v>123</v>
      </c>
      <c r="G2" s="68" t="s">
        <v>152</v>
      </c>
      <c r="H2" s="68" t="s">
        <v>124</v>
      </c>
      <c r="I2" s="68" t="s">
        <v>151</v>
      </c>
      <c r="J2" s="68" t="s">
        <v>119</v>
      </c>
      <c r="K2" s="68" t="s">
        <v>125</v>
      </c>
      <c r="L2" s="69" t="s">
        <v>126</v>
      </c>
      <c r="M2" s="68" t="s">
        <v>127</v>
      </c>
      <c r="N2" s="68" t="s">
        <v>128</v>
      </c>
      <c r="O2" s="68" t="s">
        <v>136</v>
      </c>
      <c r="P2" s="68" t="s">
        <v>129</v>
      </c>
      <c r="Q2" s="68" t="s">
        <v>130</v>
      </c>
      <c r="R2" s="68" t="s">
        <v>131</v>
      </c>
      <c r="S2" s="68" t="s">
        <v>132</v>
      </c>
      <c r="T2" s="68" t="s">
        <v>133</v>
      </c>
      <c r="U2" s="70" t="s">
        <v>134</v>
      </c>
      <c r="V2" s="73" t="s">
        <v>196</v>
      </c>
      <c r="W2" s="68" t="s">
        <v>135</v>
      </c>
    </row>
    <row r="3" spans="1:23" x14ac:dyDescent="0.2">
      <c r="B3" t="e">
        <f>' Boletín de Inscripción '!#REF!</f>
        <v>#REF!</v>
      </c>
      <c r="C3" t="e">
        <f>CONCATENATE(' Boletín de Inscripción '!#REF!," ",' Boletín de Inscripción '!#REF!)</f>
        <v>#REF!</v>
      </c>
      <c r="D3" t="e">
        <f>CONCATENATE(' Boletín de Inscripción '!#REF!," ",' Boletín de Inscripción '!#REF!," ",' Boletín de Inscripción '!#REF!)</f>
        <v>#REF!</v>
      </c>
      <c r="E3" t="e">
        <f>' Boletín de Inscripción '!#REF!</f>
        <v>#REF!</v>
      </c>
      <c r="F3" t="e">
        <f>' Boletín de Inscripción '!#REF!</f>
        <v>#REF!</v>
      </c>
      <c r="G3" t="e">
        <f>_xlfn.SINGLE(' Boletín de Inscripción '!#REF!)</f>
        <v>#REF!</v>
      </c>
      <c r="H3" s="72" t="e">
        <f>' Boletín de Inscripción '!#REF!</f>
        <v>#REF!</v>
      </c>
      <c r="I3" t="e">
        <f>' Boletín de Inscripción '!#REF!</f>
        <v>#REF!</v>
      </c>
      <c r="J3" t="b">
        <v>1</v>
      </c>
      <c r="K3" t="e">
        <f>' Boletín de Inscripción '!#REF!</f>
        <v>#REF!</v>
      </c>
      <c r="L3" t="e">
        <f>' Boletín de Inscripción '!#REF!</f>
        <v>#REF!</v>
      </c>
      <c r="M3" t="e">
        <f>CONCATENATE(' Boletín de Inscripción '!#REF!," ",' Boletín de Inscripción '!#REF!)</f>
        <v>#REF!</v>
      </c>
      <c r="N3" t="e">
        <f>CILINDRADA</f>
        <v>#REF!</v>
      </c>
      <c r="O3" t="e">
        <f>cc</f>
        <v>#REF!</v>
      </c>
      <c r="P3" t="e">
        <f>' Boletín de Inscripción '!#REF!</f>
        <v>#REF!</v>
      </c>
      <c r="Q3" t="e">
        <f>' Boletín de Inscripción '!#REF!</f>
        <v>#REF!</v>
      </c>
      <c r="R3" t="e">
        <f>' Boletín de Inscripción '!#REF!</f>
        <v>#REF!</v>
      </c>
      <c r="S3" t="e">
        <f>' Boletín de Inscripción '!#REF!</f>
        <v>#REF!</v>
      </c>
      <c r="T3" t="e">
        <f>' Boletín de Inscripción '!#REF!</f>
        <v>#REF!</v>
      </c>
      <c r="U3" t="e">
        <f>' Boletín de Inscripción '!#REF!</f>
        <v>#REF!</v>
      </c>
      <c r="V3" t="b">
        <v>1</v>
      </c>
    </row>
  </sheetData>
  <mergeCells count="1">
    <mergeCell ref="A1:W1"/>
  </mergeCells>
  <pageMargins left="0" right="0" top="0" bottom="0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indexed="21"/>
    <pageSetUpPr autoPageBreaks="0"/>
  </sheetPr>
  <dimension ref="A1:FG34"/>
  <sheetViews>
    <sheetView showOutlineSymbols="0" topLeftCell="C8" zoomScale="174" zoomScaleNormal="174" zoomScalePageLayoutView="174" workbookViewId="0">
      <selection activeCell="C16" sqref="C16"/>
    </sheetView>
  </sheetViews>
  <sheetFormatPr baseColWidth="10" defaultColWidth="0" defaultRowHeight="0" customHeight="1" zeroHeight="1" x14ac:dyDescent="0.2"/>
  <cols>
    <col min="1" max="1" width="4" style="11" hidden="1" customWidth="1"/>
    <col min="2" max="2" width="5.7109375" style="6" hidden="1" customWidth="1"/>
    <col min="3" max="3" width="9.7109375" style="6" customWidth="1"/>
    <col min="4" max="4" width="13.7109375" style="6" customWidth="1"/>
    <col min="5" max="5" width="6.28515625" style="6" customWidth="1"/>
    <col min="6" max="6" width="13.7109375" style="6" customWidth="1"/>
    <col min="7" max="8" width="8.7109375" style="6" customWidth="1"/>
    <col min="9" max="15" width="4.7109375" style="6" customWidth="1"/>
    <col min="16" max="16" width="3.7109375" style="12" hidden="1" customWidth="1"/>
    <col min="17" max="17" width="4.140625" style="12" hidden="1" customWidth="1"/>
    <col min="18" max="26" width="11.42578125" style="12" hidden="1" customWidth="1"/>
    <col min="27" max="31" width="11.42578125" style="13" hidden="1" customWidth="1"/>
    <col min="32" max="162" width="11.42578125" style="11" hidden="1" customWidth="1"/>
    <col min="163" max="163" width="7.7109375" style="11" hidden="1" customWidth="1"/>
    <col min="164" max="16384" width="11.42578125" style="11" hidden="1"/>
  </cols>
  <sheetData>
    <row r="1" spans="1:16" ht="10.5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</row>
    <row r="2" spans="1:16" ht="8.25" customHeight="1" x14ac:dyDescent="0.2">
      <c r="A2" s="23"/>
      <c r="B2" s="22"/>
      <c r="C2" s="4"/>
      <c r="D2" s="4"/>
      <c r="E2" s="271" t="s">
        <v>162</v>
      </c>
      <c r="F2" s="271"/>
      <c r="G2" s="271"/>
      <c r="H2" s="271"/>
      <c r="I2" s="271"/>
      <c r="J2" s="271"/>
      <c r="K2" s="271"/>
      <c r="L2" s="271"/>
      <c r="M2" s="271"/>
      <c r="N2" s="271"/>
      <c r="O2" s="272"/>
      <c r="P2" s="24"/>
    </row>
    <row r="3" spans="1:16" ht="60" customHeight="1" x14ac:dyDescent="0.2">
      <c r="A3" s="23"/>
      <c r="B3" s="275"/>
      <c r="C3" s="276"/>
      <c r="D3" s="15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4"/>
      <c r="P3" s="24"/>
    </row>
    <row r="4" spans="1:16" ht="6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</row>
    <row r="5" spans="1:16" ht="27" customHeight="1" x14ac:dyDescent="0.2">
      <c r="A5" s="23"/>
      <c r="B5" s="277" t="s">
        <v>37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9"/>
      <c r="P5" s="24"/>
    </row>
    <row r="6" spans="1:16" ht="5.25" customHeight="1" x14ac:dyDescent="0.2">
      <c r="A6" s="23"/>
      <c r="B6" s="5"/>
      <c r="O6" s="7"/>
      <c r="P6" s="24"/>
    </row>
    <row r="7" spans="1:16" ht="12" customHeight="1" x14ac:dyDescent="0.2">
      <c r="A7" s="23"/>
      <c r="B7" s="5"/>
      <c r="C7" s="291">
        <v>1</v>
      </c>
      <c r="D7" s="288" t="s">
        <v>18</v>
      </c>
      <c r="E7" s="289"/>
      <c r="F7" s="289"/>
      <c r="G7" s="289"/>
      <c r="H7" s="289"/>
      <c r="I7" s="289"/>
      <c r="J7" s="289"/>
      <c r="K7" s="289"/>
      <c r="L7" s="289"/>
      <c r="M7" s="289"/>
      <c r="N7" s="290"/>
      <c r="O7" s="7"/>
      <c r="P7" s="24"/>
    </row>
    <row r="8" spans="1:16" ht="12" customHeight="1" x14ac:dyDescent="0.2">
      <c r="A8" s="23"/>
      <c r="B8" s="5"/>
      <c r="C8" s="287"/>
      <c r="D8" s="283"/>
      <c r="E8" s="284"/>
      <c r="F8" s="284"/>
      <c r="G8" s="284"/>
      <c r="H8" s="284"/>
      <c r="I8" s="284"/>
      <c r="J8" s="284"/>
      <c r="K8" s="284"/>
      <c r="L8" s="284"/>
      <c r="M8" s="284"/>
      <c r="N8" s="285"/>
      <c r="O8" s="7"/>
      <c r="P8" s="24"/>
    </row>
    <row r="9" spans="1:16" ht="12" customHeight="1" x14ac:dyDescent="0.2">
      <c r="A9" s="23"/>
      <c r="B9" s="5"/>
      <c r="C9" s="286">
        <v>2</v>
      </c>
      <c r="D9" s="280" t="s">
        <v>17</v>
      </c>
      <c r="E9" s="281"/>
      <c r="F9" s="281"/>
      <c r="G9" s="281"/>
      <c r="H9" s="281"/>
      <c r="I9" s="281"/>
      <c r="J9" s="281"/>
      <c r="K9" s="281"/>
      <c r="L9" s="281"/>
      <c r="M9" s="281"/>
      <c r="N9" s="282"/>
      <c r="O9" s="7"/>
      <c r="P9" s="24"/>
    </row>
    <row r="10" spans="1:16" ht="12" customHeight="1" x14ac:dyDescent="0.2">
      <c r="A10" s="23"/>
      <c r="B10" s="5"/>
      <c r="C10" s="287"/>
      <c r="D10" s="283"/>
      <c r="E10" s="284"/>
      <c r="F10" s="284"/>
      <c r="G10" s="284"/>
      <c r="H10" s="284"/>
      <c r="I10" s="284"/>
      <c r="J10" s="284"/>
      <c r="K10" s="284"/>
      <c r="L10" s="284"/>
      <c r="M10" s="284"/>
      <c r="N10" s="285"/>
      <c r="O10" s="7"/>
      <c r="P10" s="24"/>
    </row>
    <row r="11" spans="1:16" ht="12" customHeight="1" x14ac:dyDescent="0.2">
      <c r="A11" s="23"/>
      <c r="B11" s="5"/>
      <c r="C11" s="286">
        <v>3</v>
      </c>
      <c r="D11" s="280" t="s">
        <v>19</v>
      </c>
      <c r="E11" s="281"/>
      <c r="F11" s="281"/>
      <c r="G11" s="281"/>
      <c r="H11" s="281"/>
      <c r="I11" s="281"/>
      <c r="J11" s="281"/>
      <c r="K11" s="281"/>
      <c r="L11" s="281"/>
      <c r="M11" s="281"/>
      <c r="N11" s="282"/>
      <c r="O11" s="7"/>
      <c r="P11" s="24"/>
    </row>
    <row r="12" spans="1:16" ht="12" customHeight="1" thickBot="1" x14ac:dyDescent="0.25">
      <c r="A12" s="23"/>
      <c r="B12" s="5"/>
      <c r="C12" s="295"/>
      <c r="D12" s="308"/>
      <c r="E12" s="309"/>
      <c r="F12" s="309"/>
      <c r="G12" s="309"/>
      <c r="H12" s="309"/>
      <c r="I12" s="309"/>
      <c r="J12" s="309"/>
      <c r="K12" s="309"/>
      <c r="L12" s="309"/>
      <c r="M12" s="309"/>
      <c r="N12" s="310"/>
      <c r="O12" s="7"/>
      <c r="P12" s="24"/>
    </row>
    <row r="13" spans="1:16" ht="5.25" customHeight="1" thickTop="1" x14ac:dyDescent="0.2">
      <c r="A13" s="23"/>
      <c r="B13" s="5"/>
      <c r="O13" s="7"/>
      <c r="P13" s="24"/>
    </row>
    <row r="14" spans="1:16" ht="34.5" customHeight="1" x14ac:dyDescent="0.2">
      <c r="A14" s="23"/>
      <c r="B14" s="5"/>
      <c r="C14" s="296" t="s">
        <v>115</v>
      </c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7"/>
      <c r="P14" s="24"/>
    </row>
    <row r="15" spans="1:16" ht="6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4"/>
    </row>
    <row r="16" spans="1:16" ht="15" customHeight="1" x14ac:dyDescent="0.2">
      <c r="A16" s="23"/>
      <c r="B16" s="11"/>
      <c r="C16" s="16">
        <v>9</v>
      </c>
      <c r="D16" s="66" t="str">
        <f>VLOOKUP(C16,' Datos de Organizadores '!A3:M14,11)</f>
        <v>12 Y 13/10/2024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1"/>
      <c r="P16" s="24"/>
    </row>
    <row r="17" spans="1:16" ht="18" customHeight="1" x14ac:dyDescent="0.2">
      <c r="A17" s="23"/>
      <c r="B17" s="11"/>
      <c r="C17" s="298" t="s">
        <v>12</v>
      </c>
      <c r="D17" s="299"/>
      <c r="E17" s="299"/>
      <c r="F17" s="299"/>
      <c r="G17" s="299"/>
      <c r="H17" s="299"/>
      <c r="I17" s="299"/>
      <c r="J17" s="299"/>
      <c r="K17" s="299"/>
      <c r="L17" s="299"/>
      <c r="M17" s="299"/>
      <c r="N17" s="300"/>
      <c r="O17" s="11"/>
      <c r="P17" s="24"/>
    </row>
    <row r="18" spans="1:16" ht="24.6" customHeight="1" x14ac:dyDescent="0.2">
      <c r="A18" s="23"/>
      <c r="B18" s="277" t="str">
        <f>VLOOKUP(C16,' Datos de Organizadores '!A3:J14,2)</f>
        <v>IV CRONOMETRADA VILLA DE ALMODOVAR</v>
      </c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9"/>
      <c r="P18" s="24"/>
    </row>
    <row r="19" spans="1:16" ht="6" customHeight="1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4"/>
    </row>
    <row r="20" spans="1:16" ht="18" customHeight="1" x14ac:dyDescent="0.2">
      <c r="A20" s="23"/>
      <c r="B20" s="11"/>
      <c r="C20" s="304" t="s">
        <v>10</v>
      </c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11"/>
      <c r="P20" s="24"/>
    </row>
    <row r="21" spans="1:16" ht="18" customHeight="1" x14ac:dyDescent="0.2">
      <c r="A21" s="23"/>
      <c r="B21" s="311" t="s">
        <v>34</v>
      </c>
      <c r="C21" s="21" t="s">
        <v>31</v>
      </c>
      <c r="D21" s="297" t="str">
        <f>VLOOKUP(C16,' Datos de Organizadores '!A3:J16,3)</f>
        <v>C.D. SIMPATICOS A RASS</v>
      </c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4"/>
    </row>
    <row r="22" spans="1:16" ht="18" customHeight="1" x14ac:dyDescent="0.2">
      <c r="A22" s="23"/>
      <c r="B22" s="311"/>
      <c r="C22" s="21" t="s">
        <v>0</v>
      </c>
      <c r="D22" s="297" t="str">
        <f>VLOOKUP(C16,' Datos de Organizadores '!A3:J16,4)</f>
        <v>C/ Homero n 16 p1 v5</v>
      </c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4"/>
    </row>
    <row r="23" spans="1:16" ht="18" customHeight="1" x14ac:dyDescent="0.2">
      <c r="A23" s="23"/>
      <c r="B23" s="311"/>
      <c r="C23" s="21" t="s">
        <v>32</v>
      </c>
      <c r="D23" s="17" t="str">
        <f>VLOOKUP(C16,' Datos de Organizadores '!A3:J16,5)</f>
        <v>14720</v>
      </c>
      <c r="E23" s="19" t="s">
        <v>8</v>
      </c>
      <c r="F23" s="312" t="str">
        <f>VLOOKUP(C16,' Datos de Organizadores '!A3:J16,6)</f>
        <v>Almodovar del rio</v>
      </c>
      <c r="G23" s="312"/>
      <c r="H23" s="312"/>
      <c r="I23" s="312"/>
      <c r="J23" s="312"/>
      <c r="K23" s="312"/>
      <c r="L23" s="312"/>
      <c r="M23" s="312"/>
      <c r="N23" s="312"/>
      <c r="O23" s="312"/>
      <c r="P23" s="24"/>
    </row>
    <row r="24" spans="1:16" ht="18" customHeight="1" x14ac:dyDescent="0.2">
      <c r="A24" s="23"/>
      <c r="B24" s="311"/>
      <c r="C24" s="21" t="s">
        <v>15</v>
      </c>
      <c r="D24" s="312" t="str">
        <f>IF(VLOOKUP($C$16,' Datos de Organizadores '!$A$3:$J$16,7)&lt;&gt;0,"("&amp;(VLOOKUP($C$16,' Datos de Organizadores '!$A$3:$J$16,7)&amp;")"),"")</f>
        <v>(Cordoba)</v>
      </c>
      <c r="E24" s="312"/>
      <c r="F24" s="312"/>
      <c r="G24" s="312"/>
      <c r="H24" s="312"/>
      <c r="I24" s="312"/>
      <c r="J24" s="312"/>
      <c r="K24" s="312"/>
      <c r="L24" s="312"/>
      <c r="M24" s="312"/>
      <c r="N24" s="312"/>
      <c r="O24" s="312"/>
      <c r="P24" s="24"/>
    </row>
    <row r="25" spans="1:16" ht="18" customHeight="1" x14ac:dyDescent="0.2">
      <c r="A25" s="23"/>
      <c r="B25" s="311"/>
      <c r="C25" s="21" t="s">
        <v>4</v>
      </c>
      <c r="D25" s="18" t="str">
        <f>VLOOKUP(C16,' Datos de Organizadores '!A3:J16,8)</f>
        <v>696552082</v>
      </c>
      <c r="E25" s="20" t="s">
        <v>97</v>
      </c>
      <c r="F25" s="18">
        <f>VLOOKUP(C16,' Datos de Organizadores '!A3:J14,9)</f>
        <v>0</v>
      </c>
      <c r="G25" s="20" t="s">
        <v>5</v>
      </c>
      <c r="H25" s="306" t="str">
        <f>VLOOKUP(C16,' Datos de Organizadores '!A3:J16,10)</f>
        <v>inscripciones@faa.net</v>
      </c>
      <c r="I25" s="307"/>
      <c r="J25" s="307"/>
      <c r="K25" s="307"/>
      <c r="L25" s="307"/>
      <c r="M25" s="307"/>
      <c r="N25" s="307"/>
      <c r="O25" s="307"/>
      <c r="P25" s="24"/>
    </row>
    <row r="26" spans="1:16" ht="6" customHeight="1" x14ac:dyDescent="0.2">
      <c r="A26" s="23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4"/>
    </row>
    <row r="27" spans="1:16" ht="15.75" customHeight="1" x14ac:dyDescent="0.2">
      <c r="A27" s="23"/>
      <c r="B27" s="11"/>
      <c r="C27" s="301" t="s">
        <v>2</v>
      </c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3"/>
      <c r="O27" s="11"/>
      <c r="P27" s="24"/>
    </row>
    <row r="28" spans="1:16" ht="20.100000000000001" customHeight="1" x14ac:dyDescent="0.2">
      <c r="A28" s="23"/>
      <c r="B28" s="323" t="s">
        <v>35</v>
      </c>
      <c r="C28" s="292" t="s">
        <v>3</v>
      </c>
      <c r="D28" s="292"/>
      <c r="E28" s="292"/>
      <c r="F28" s="292"/>
      <c r="G28" s="292"/>
      <c r="H28" s="292"/>
      <c r="I28" s="293"/>
      <c r="J28" s="294" t="s">
        <v>48</v>
      </c>
      <c r="K28" s="294"/>
      <c r="L28" s="294"/>
      <c r="M28" s="294" t="s">
        <v>49</v>
      </c>
      <c r="N28" s="294"/>
      <c r="O28" s="294"/>
      <c r="P28" s="24"/>
    </row>
    <row r="29" spans="1:16" ht="20.100000000000001" customHeight="1" x14ac:dyDescent="0.2">
      <c r="A29" s="23"/>
      <c r="B29" s="323"/>
      <c r="C29" s="318" t="s">
        <v>69</v>
      </c>
      <c r="D29" s="319"/>
      <c r="E29" s="319"/>
      <c r="F29" s="319"/>
      <c r="G29" s="319"/>
      <c r="H29" s="319"/>
      <c r="I29" s="319"/>
      <c r="J29" s="325">
        <f>VLOOKUP($C$16,' Datos de Organizadores '!$A$3:$M$16,13)</f>
        <v>165</v>
      </c>
      <c r="K29" s="326"/>
      <c r="L29" s="326"/>
      <c r="M29" s="325">
        <f>Derechos1+50</f>
        <v>215</v>
      </c>
      <c r="N29" s="326"/>
      <c r="O29" s="326"/>
      <c r="P29" s="24"/>
    </row>
    <row r="30" spans="1:16" ht="18" hidden="1" customHeight="1" x14ac:dyDescent="0.2">
      <c r="A30" s="23"/>
      <c r="B30" s="323"/>
      <c r="C30" s="320" t="s">
        <v>33</v>
      </c>
      <c r="D30" s="320"/>
      <c r="E30" s="320"/>
      <c r="F30" s="320"/>
      <c r="G30" s="320"/>
      <c r="H30" s="320"/>
      <c r="I30" s="320"/>
      <c r="J30" s="325">
        <v>0</v>
      </c>
      <c r="K30" s="326"/>
      <c r="L30" s="326"/>
      <c r="M30" s="326"/>
      <c r="N30" s="326"/>
      <c r="O30" s="326"/>
      <c r="P30" s="24"/>
    </row>
    <row r="31" spans="1:16" ht="18" customHeight="1" x14ac:dyDescent="0.2">
      <c r="A31" s="23"/>
      <c r="B31" s="323"/>
      <c r="C31" s="320" t="s">
        <v>96</v>
      </c>
      <c r="D31" s="320"/>
      <c r="E31" s="320"/>
      <c r="F31" s="320"/>
      <c r="G31" s="320"/>
      <c r="H31" s="320"/>
      <c r="I31" s="320"/>
      <c r="J31" s="327">
        <f>VLOOKUP($C$16,' Datos de Organizadores '!$A$3:$M$16,12)</f>
        <v>45572</v>
      </c>
      <c r="K31" s="327"/>
      <c r="L31" s="328"/>
      <c r="M31" s="315"/>
      <c r="N31" s="316"/>
      <c r="O31" s="317"/>
      <c r="P31" s="24"/>
    </row>
    <row r="32" spans="1:16" ht="18" hidden="1" customHeight="1" x14ac:dyDescent="0.2">
      <c r="A32" s="23"/>
      <c r="B32" s="323"/>
      <c r="C32" s="320"/>
      <c r="D32" s="320"/>
      <c r="E32" s="320"/>
      <c r="F32" s="320"/>
      <c r="G32" s="320"/>
      <c r="H32" s="320"/>
      <c r="I32" s="320"/>
      <c r="J32" s="324">
        <v>0</v>
      </c>
      <c r="K32" s="324"/>
      <c r="L32" s="325"/>
      <c r="M32" s="315"/>
      <c r="N32" s="316"/>
      <c r="O32" s="317"/>
      <c r="P32" s="24"/>
    </row>
    <row r="33" spans="1:16" ht="6.75" customHeight="1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4"/>
    </row>
    <row r="34" spans="1:16" ht="20.100000000000001" customHeight="1" x14ac:dyDescent="0.2">
      <c r="A34" s="23"/>
      <c r="B34" s="321" t="s">
        <v>36</v>
      </c>
      <c r="C34" s="322"/>
      <c r="D34" s="322"/>
      <c r="E34" s="322"/>
      <c r="F34" s="322"/>
      <c r="G34" s="322"/>
      <c r="H34" s="26" t="s">
        <v>92</v>
      </c>
      <c r="I34" s="313" t="s">
        <v>95</v>
      </c>
      <c r="J34" s="314"/>
      <c r="K34" s="27" t="s">
        <v>94</v>
      </c>
      <c r="L34" s="313" t="s">
        <v>93</v>
      </c>
      <c r="M34" s="314"/>
      <c r="N34" s="314"/>
      <c r="O34" s="314"/>
      <c r="P34" s="24"/>
    </row>
  </sheetData>
  <mergeCells count="39">
    <mergeCell ref="I34:J34"/>
    <mergeCell ref="M32:O32"/>
    <mergeCell ref="C29:I29"/>
    <mergeCell ref="C30:I30"/>
    <mergeCell ref="L34:O34"/>
    <mergeCell ref="B34:G34"/>
    <mergeCell ref="B28:B32"/>
    <mergeCell ref="C32:I32"/>
    <mergeCell ref="J32:L32"/>
    <mergeCell ref="M30:O30"/>
    <mergeCell ref="C31:I31"/>
    <mergeCell ref="J29:L29"/>
    <mergeCell ref="M29:O29"/>
    <mergeCell ref="M31:O31"/>
    <mergeCell ref="J30:L30"/>
    <mergeCell ref="J31:L31"/>
    <mergeCell ref="C28:I28"/>
    <mergeCell ref="M28:O28"/>
    <mergeCell ref="C11:C12"/>
    <mergeCell ref="C14:N14"/>
    <mergeCell ref="D21:O21"/>
    <mergeCell ref="C17:N17"/>
    <mergeCell ref="C27:N27"/>
    <mergeCell ref="C20:N20"/>
    <mergeCell ref="D22:O22"/>
    <mergeCell ref="H25:O25"/>
    <mergeCell ref="D11:N12"/>
    <mergeCell ref="B18:O18"/>
    <mergeCell ref="B21:B25"/>
    <mergeCell ref="J28:L28"/>
    <mergeCell ref="D24:O24"/>
    <mergeCell ref="F23:O23"/>
    <mergeCell ref="E2:O3"/>
    <mergeCell ref="B3:C3"/>
    <mergeCell ref="B5:O5"/>
    <mergeCell ref="D9:N10"/>
    <mergeCell ref="C9:C10"/>
    <mergeCell ref="D7:N8"/>
    <mergeCell ref="C7:C8"/>
  </mergeCells>
  <phoneticPr fontId="17" type="noConversion"/>
  <dataValidations disablePrompts="1" count="4">
    <dataValidation type="textLength" operator="equal" showInputMessage="1" showErrorMessage="1" errorTitle="Cuenta bancaria del Organizador" error="El código del Banco debe de tener una longitud de 4 caracteres" sqref="H34">
      <formula1>4</formula1>
    </dataValidation>
    <dataValidation type="textLength" operator="equal" showInputMessage="1" showErrorMessage="1" errorTitle="Cuenta bancaria del Organizador" error="El código de Oficina debe de tener una longitud de 4 caracteres" sqref="I34:J34">
      <formula1>4</formula1>
    </dataValidation>
    <dataValidation type="textLength" operator="equal" allowBlank="1" showInputMessage="1" showErrorMessage="1" errorTitle="Cuenta bancaria del Organizador" error="Teclee los dígitos de verificación del C.C.C. (2 caracteres)" sqref="K34">
      <formula1>2</formula1>
    </dataValidation>
    <dataValidation type="textLength" operator="equal" allowBlank="1" showInputMessage="1" showErrorMessage="1" errorTitle="Cuenta bancaria del Organizador" error="El número de la cuenta debe de tener una longitud de 10 caracteres" sqref="L34:O34">
      <formula1>10</formula1>
    </dataValidation>
  </dataValidations>
  <hyperlinks>
    <hyperlink ref="H25" r:id="rId1" display="acgibralfaro@outlook.com"/>
  </hyperlinks>
  <printOptions horizontalCentered="1" verticalCentered="1"/>
  <pageMargins left="0.39370078740157483" right="0.39370078740157483" top="0.98425196850393704" bottom="0.98425196850393704" header="0" footer="0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Lista desplegable 10">
              <controlPr defaultSize="0" print="0" autoLine="0" autoPict="0">
                <anchor moveWithCells="1">
                  <from>
                    <xdr:col>248</xdr:col>
                    <xdr:colOff>0</xdr:colOff>
                    <xdr:row>15</xdr:row>
                    <xdr:rowOff>0</xdr:rowOff>
                  </from>
                  <to>
                    <xdr:col>249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/>
  </sheetPr>
  <dimension ref="A1:X69"/>
  <sheetViews>
    <sheetView zoomScale="253" zoomScaleNormal="164" zoomScalePageLayoutView="164"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B7" sqref="B7"/>
    </sheetView>
  </sheetViews>
  <sheetFormatPr baseColWidth="10" defaultColWidth="10.85546875" defaultRowHeight="12.75" x14ac:dyDescent="0.2"/>
  <cols>
    <col min="1" max="1" width="3.7109375" style="78" customWidth="1"/>
    <col min="2" max="2" width="31" style="78" customWidth="1"/>
    <col min="3" max="3" width="29" style="78" customWidth="1"/>
    <col min="4" max="4" width="30.28515625" style="78" customWidth="1"/>
    <col min="5" max="5" width="6.85546875" style="78" bestFit="1" customWidth="1"/>
    <col min="6" max="6" width="17.42578125" style="78" customWidth="1"/>
    <col min="7" max="7" width="10.42578125" style="78" customWidth="1"/>
    <col min="8" max="9" width="13.7109375" style="78" customWidth="1"/>
    <col min="10" max="10" width="30.85546875" style="78" customWidth="1"/>
    <col min="11" max="11" width="12.7109375" style="79" customWidth="1"/>
    <col min="12" max="12" width="25.42578125" style="79" bestFit="1" customWidth="1"/>
    <col min="13" max="13" width="13.28515625" style="79" customWidth="1"/>
    <col min="14" max="14" width="12.28515625" style="79" bestFit="1" customWidth="1"/>
    <col min="15" max="15" width="5.42578125" style="79" bestFit="1" customWidth="1"/>
    <col min="16" max="16" width="16.42578125" style="78" customWidth="1"/>
    <col min="17" max="19" width="11.7109375" style="78" customWidth="1"/>
    <col min="20" max="21" width="11.7109375" style="79" customWidth="1"/>
    <col min="22" max="22" width="11.42578125" style="79" customWidth="1"/>
    <col min="23" max="23" width="12.28515625" style="79" bestFit="1" customWidth="1"/>
    <col min="24" max="16384" width="10.85546875" style="79"/>
  </cols>
  <sheetData>
    <row r="1" spans="1:20" ht="30" customHeight="1" x14ac:dyDescent="0.2">
      <c r="A1" s="329" t="s">
        <v>20</v>
      </c>
      <c r="B1" s="329"/>
      <c r="C1" s="329"/>
      <c r="D1" s="329"/>
      <c r="E1" s="329"/>
      <c r="F1" s="329"/>
      <c r="G1" s="329"/>
      <c r="H1" s="329"/>
      <c r="I1" s="329"/>
      <c r="J1" s="329"/>
      <c r="K1" s="330" t="s">
        <v>44</v>
      </c>
      <c r="L1" s="331"/>
      <c r="M1" s="332"/>
      <c r="N1" s="87"/>
      <c r="O1" s="87"/>
    </row>
    <row r="2" spans="1:20" s="89" customFormat="1" ht="18" customHeight="1" x14ac:dyDescent="0.2">
      <c r="A2" s="75" t="s">
        <v>11</v>
      </c>
      <c r="B2" s="75" t="s">
        <v>12</v>
      </c>
      <c r="C2" s="75" t="s">
        <v>13</v>
      </c>
      <c r="D2" s="75" t="s">
        <v>0</v>
      </c>
      <c r="E2" s="75" t="s">
        <v>14</v>
      </c>
      <c r="F2" s="75" t="s">
        <v>7</v>
      </c>
      <c r="G2" s="75" t="s">
        <v>15</v>
      </c>
      <c r="H2" s="75" t="s">
        <v>4</v>
      </c>
      <c r="I2" s="75" t="s">
        <v>9</v>
      </c>
      <c r="J2" s="75" t="s">
        <v>16</v>
      </c>
      <c r="K2" s="75" t="s">
        <v>47</v>
      </c>
      <c r="L2" s="75" t="s">
        <v>48</v>
      </c>
      <c r="M2" s="75" t="s">
        <v>116</v>
      </c>
      <c r="N2" s="88"/>
      <c r="O2" s="88"/>
      <c r="P2" s="87"/>
      <c r="Q2" s="87"/>
      <c r="R2" s="87"/>
      <c r="S2" s="87"/>
    </row>
    <row r="3" spans="1:20" ht="15.75" customHeight="1" x14ac:dyDescent="0.2">
      <c r="A3" s="80">
        <v>1</v>
      </c>
      <c r="B3" s="112" t="s">
        <v>254</v>
      </c>
      <c r="C3" s="112" t="s">
        <v>215</v>
      </c>
      <c r="D3" s="112" t="s">
        <v>219</v>
      </c>
      <c r="E3" s="112" t="s">
        <v>118</v>
      </c>
      <c r="F3" s="112" t="s">
        <v>216</v>
      </c>
      <c r="G3" s="112" t="s">
        <v>217</v>
      </c>
      <c r="H3" s="112" t="s">
        <v>218</v>
      </c>
      <c r="I3" s="113"/>
      <c r="J3" s="112" t="s">
        <v>255</v>
      </c>
      <c r="K3" s="114" t="s">
        <v>256</v>
      </c>
      <c r="L3" s="115">
        <v>45334</v>
      </c>
      <c r="M3" s="133">
        <v>165</v>
      </c>
      <c r="N3" s="85"/>
      <c r="O3" s="85"/>
      <c r="P3" s="78">
        <f>' Derechos de Inscripción '!C16</f>
        <v>9</v>
      </c>
      <c r="Q3" s="78" t="s">
        <v>25</v>
      </c>
    </row>
    <row r="4" spans="1:20" ht="15.75" customHeight="1" x14ac:dyDescent="0.2">
      <c r="A4" s="80">
        <v>2</v>
      </c>
      <c r="B4" s="112" t="s">
        <v>257</v>
      </c>
      <c r="C4" s="112" t="s">
        <v>258</v>
      </c>
      <c r="D4" s="112" t="s">
        <v>259</v>
      </c>
      <c r="E4" s="112">
        <v>14730</v>
      </c>
      <c r="F4" s="112" t="s">
        <v>260</v>
      </c>
      <c r="G4" s="112" t="s">
        <v>220</v>
      </c>
      <c r="H4" s="112">
        <v>647757754</v>
      </c>
      <c r="I4" s="116"/>
      <c r="J4" s="112" t="s">
        <v>255</v>
      </c>
      <c r="K4" s="114">
        <v>45367</v>
      </c>
      <c r="L4" s="115">
        <v>45362</v>
      </c>
      <c r="M4" s="133">
        <v>120</v>
      </c>
      <c r="N4" s="85"/>
      <c r="O4" s="85"/>
      <c r="P4" s="80">
        <v>1</v>
      </c>
      <c r="Q4" s="78" t="s">
        <v>26</v>
      </c>
      <c r="R4" s="78">
        <v>0</v>
      </c>
      <c r="T4" s="79" t="str">
        <f>IF(Blanco=TRUE,"¡¡¡ ATENCIÓN !!! DATOS OCULTOS","ESTADO NORMAL (Todos los datos visibles)")</f>
        <v>ESTADO NORMAL (Todos los datos visibles)</v>
      </c>
    </row>
    <row r="5" spans="1:20" ht="15.75" customHeight="1" x14ac:dyDescent="0.2">
      <c r="A5" s="80">
        <v>3</v>
      </c>
      <c r="B5" s="78" t="s">
        <v>261</v>
      </c>
      <c r="C5" s="78" t="s">
        <v>262</v>
      </c>
      <c r="D5" s="78" t="s">
        <v>263</v>
      </c>
      <c r="E5" s="78">
        <v>18200</v>
      </c>
      <c r="F5" s="78" t="s">
        <v>265</v>
      </c>
      <c r="G5" s="78" t="s">
        <v>264</v>
      </c>
      <c r="H5" s="78">
        <v>637753716</v>
      </c>
      <c r="J5" s="112" t="s">
        <v>255</v>
      </c>
      <c r="K5" s="132">
        <v>45388</v>
      </c>
      <c r="L5" s="132">
        <v>45383</v>
      </c>
      <c r="M5" s="134">
        <v>120</v>
      </c>
      <c r="N5" s="85"/>
      <c r="O5" s="85"/>
      <c r="P5" s="78" t="b">
        <v>0</v>
      </c>
      <c r="Q5" s="78" t="s">
        <v>22</v>
      </c>
      <c r="R5" s="78" t="b">
        <f>IF(Blanco=TRUE,FALSE,IF(Shakedown=TRUE,#N/A,FALSE))</f>
        <v>0</v>
      </c>
      <c r="T5" s="79" t="str">
        <f>IF(Blanco=TRUE,"Desactive la casilla para mostrarlos e imprimirlos","Active la casilla para imprimir un Boletín de Inscripción vacío")</f>
        <v>Active la casilla para imprimir un Boletín de Inscripción vacío</v>
      </c>
    </row>
    <row r="6" spans="1:20" ht="15.75" customHeight="1" x14ac:dyDescent="0.2">
      <c r="A6" s="80">
        <v>4</v>
      </c>
      <c r="B6" s="112" t="s">
        <v>276</v>
      </c>
      <c r="C6" s="112" t="s">
        <v>221</v>
      </c>
      <c r="D6" s="112" t="s">
        <v>252</v>
      </c>
      <c r="E6" s="112" t="s">
        <v>222</v>
      </c>
      <c r="F6" s="112" t="s">
        <v>220</v>
      </c>
      <c r="G6" s="112" t="s">
        <v>220</v>
      </c>
      <c r="H6" s="112" t="s">
        <v>251</v>
      </c>
      <c r="I6" s="116"/>
      <c r="J6" s="112" t="s">
        <v>255</v>
      </c>
      <c r="K6" s="114">
        <v>45409</v>
      </c>
      <c r="L6" s="115">
        <v>45404</v>
      </c>
      <c r="M6" s="133">
        <v>120</v>
      </c>
      <c r="N6" s="85"/>
      <c r="O6" s="85"/>
    </row>
    <row r="7" spans="1:20" ht="15.75" customHeight="1" x14ac:dyDescent="0.2">
      <c r="A7" s="80">
        <v>5</v>
      </c>
      <c r="B7" s="112" t="s">
        <v>266</v>
      </c>
      <c r="C7" s="118" t="s">
        <v>246</v>
      </c>
      <c r="D7" s="119" t="s">
        <v>247</v>
      </c>
      <c r="E7" s="120" t="s">
        <v>248</v>
      </c>
      <c r="F7" s="118" t="s">
        <v>243</v>
      </c>
      <c r="G7" s="118" t="s">
        <v>249</v>
      </c>
      <c r="H7" s="121" t="s">
        <v>250</v>
      </c>
      <c r="I7" s="122"/>
      <c r="J7" s="112" t="s">
        <v>255</v>
      </c>
      <c r="K7" s="123" t="s">
        <v>267</v>
      </c>
      <c r="L7" s="123">
        <v>45432</v>
      </c>
      <c r="M7" s="135">
        <v>165</v>
      </c>
      <c r="N7" s="85"/>
      <c r="O7" s="85"/>
      <c r="P7" s="78" t="b">
        <v>0</v>
      </c>
      <c r="Q7" s="78" t="s">
        <v>23</v>
      </c>
      <c r="R7" s="78" t="b">
        <f>IF(Blanco=TRUE,FALSE,IF(Ouvreur=TRUE,#N/A,FALSE))</f>
        <v>0</v>
      </c>
    </row>
    <row r="8" spans="1:20" ht="15.75" customHeight="1" x14ac:dyDescent="0.2">
      <c r="A8" s="80">
        <v>6</v>
      </c>
      <c r="B8" s="112" t="s">
        <v>268</v>
      </c>
      <c r="C8" s="112" t="s">
        <v>227</v>
      </c>
      <c r="D8" s="112" t="s">
        <v>228</v>
      </c>
      <c r="E8" s="112" t="s">
        <v>229</v>
      </c>
      <c r="F8" s="112" t="s">
        <v>230</v>
      </c>
      <c r="G8" s="112" t="s">
        <v>231</v>
      </c>
      <c r="H8" s="112" t="s">
        <v>232</v>
      </c>
      <c r="I8" s="116"/>
      <c r="J8" s="112" t="s">
        <v>255</v>
      </c>
      <c r="K8" s="114">
        <v>45466</v>
      </c>
      <c r="L8" s="115">
        <v>45460</v>
      </c>
      <c r="M8" s="133">
        <v>120</v>
      </c>
      <c r="N8" s="85"/>
      <c r="O8" s="85"/>
      <c r="P8" s="78" t="b">
        <v>0</v>
      </c>
      <c r="Q8" s="78" t="s">
        <v>24</v>
      </c>
      <c r="R8" s="78" t="b">
        <f>IF(Blanco=TRUE,FALSE,IF(Auxiliar=TRUE,#N/A,FALSE))</f>
        <v>0</v>
      </c>
    </row>
    <row r="9" spans="1:20" ht="15.75" customHeight="1" x14ac:dyDescent="0.2">
      <c r="A9" s="80">
        <v>7</v>
      </c>
      <c r="B9" s="117" t="s">
        <v>242</v>
      </c>
      <c r="C9" s="117" t="s">
        <v>245</v>
      </c>
      <c r="D9" s="117" t="s">
        <v>223</v>
      </c>
      <c r="E9" s="117">
        <v>18249</v>
      </c>
      <c r="F9" s="117" t="s">
        <v>225</v>
      </c>
      <c r="G9" s="117" t="s">
        <v>224</v>
      </c>
      <c r="H9" s="117">
        <v>677713045</v>
      </c>
      <c r="I9" s="117"/>
      <c r="J9" s="112" t="s">
        <v>255</v>
      </c>
      <c r="K9" s="123">
        <v>45550</v>
      </c>
      <c r="L9" s="123">
        <v>45544</v>
      </c>
      <c r="M9" s="133">
        <v>120</v>
      </c>
      <c r="N9" s="91"/>
      <c r="O9" s="91"/>
      <c r="P9" s="78" t="b">
        <v>0</v>
      </c>
      <c r="Q9" s="78" t="s">
        <v>71</v>
      </c>
      <c r="R9" s="78" t="b">
        <f>IF(Blanco=TRUE,FALSE,IF(Trofeo7=TRUE,#N/A,FALSE))</f>
        <v>0</v>
      </c>
    </row>
    <row r="10" spans="1:20" ht="15.75" customHeight="1" x14ac:dyDescent="0.2">
      <c r="A10" s="80">
        <v>8</v>
      </c>
      <c r="B10" s="112" t="s">
        <v>269</v>
      </c>
      <c r="C10" s="112" t="s">
        <v>233</v>
      </c>
      <c r="D10" s="112" t="s">
        <v>234</v>
      </c>
      <c r="E10" s="112" t="s">
        <v>235</v>
      </c>
      <c r="F10" s="112" t="s">
        <v>224</v>
      </c>
      <c r="G10" s="112" t="s">
        <v>224</v>
      </c>
      <c r="H10" s="112" t="s">
        <v>236</v>
      </c>
      <c r="I10" s="124"/>
      <c r="J10" s="112" t="s">
        <v>255</v>
      </c>
      <c r="K10" s="114">
        <v>45563</v>
      </c>
      <c r="L10" s="115">
        <v>45558</v>
      </c>
      <c r="M10" s="133">
        <v>120</v>
      </c>
      <c r="N10" s="91"/>
      <c r="O10" s="91"/>
      <c r="P10" s="78" t="b">
        <v>1</v>
      </c>
      <c r="Q10" s="78" t="s">
        <v>72</v>
      </c>
      <c r="R10" s="78" t="e">
        <f>IF(Blanco=TRUE,FALSE,IF(Trofeo8=TRUE,#N/A,FALSE))</f>
        <v>#N/A</v>
      </c>
    </row>
    <row r="11" spans="1:20" ht="15.75" customHeight="1" x14ac:dyDescent="0.2">
      <c r="A11" s="80">
        <v>9</v>
      </c>
      <c r="B11" s="125" t="s">
        <v>270</v>
      </c>
      <c r="C11" s="125" t="s">
        <v>244</v>
      </c>
      <c r="D11" s="126" t="s">
        <v>253</v>
      </c>
      <c r="E11" s="127" t="s">
        <v>237</v>
      </c>
      <c r="F11" s="125" t="s">
        <v>238</v>
      </c>
      <c r="G11" s="125" t="s">
        <v>239</v>
      </c>
      <c r="H11" s="126" t="s">
        <v>240</v>
      </c>
      <c r="I11" s="116"/>
      <c r="J11" s="112" t="s">
        <v>255</v>
      </c>
      <c r="K11" s="117" t="s">
        <v>271</v>
      </c>
      <c r="L11" s="128">
        <v>45572</v>
      </c>
      <c r="M11" s="133">
        <v>165</v>
      </c>
      <c r="N11" s="91"/>
      <c r="O11" s="91"/>
      <c r="P11" s="78" t="b">
        <v>0</v>
      </c>
      <c r="Q11" s="78" t="s">
        <v>41</v>
      </c>
      <c r="R11" s="78" t="b">
        <f>IF(Blanco=TRUE,FALSE,IF(Trofeo9=TRUE,#N/A,FALSE))</f>
        <v>0</v>
      </c>
    </row>
    <row r="12" spans="1:20" ht="15.75" customHeight="1" x14ac:dyDescent="0.2">
      <c r="A12" s="80">
        <v>10</v>
      </c>
      <c r="B12" s="112" t="s">
        <v>272</v>
      </c>
      <c r="C12" s="129" t="s">
        <v>215</v>
      </c>
      <c r="D12" s="129" t="s">
        <v>226</v>
      </c>
      <c r="E12" s="129" t="s">
        <v>118</v>
      </c>
      <c r="F12" s="129" t="s">
        <v>216</v>
      </c>
      <c r="G12" s="129" t="s">
        <v>217</v>
      </c>
      <c r="H12" s="129" t="s">
        <v>218</v>
      </c>
      <c r="I12" s="130"/>
      <c r="J12" s="112" t="s">
        <v>255</v>
      </c>
      <c r="K12" s="131" t="s">
        <v>274</v>
      </c>
      <c r="L12" s="115">
        <v>45600</v>
      </c>
      <c r="M12" s="133">
        <v>165</v>
      </c>
      <c r="N12" s="91"/>
      <c r="O12" s="91"/>
      <c r="P12" s="78" t="b">
        <v>0</v>
      </c>
      <c r="Q12" s="78" t="s">
        <v>42</v>
      </c>
      <c r="R12" s="78" t="b">
        <f>IF(Blanco=TRUE,FALSE,IF(Trofeo10=TRUE,#N/A,FALSE))</f>
        <v>0</v>
      </c>
    </row>
    <row r="13" spans="1:20" x14ac:dyDescent="0.2">
      <c r="A13" s="80">
        <v>11</v>
      </c>
      <c r="B13" s="125" t="s">
        <v>273</v>
      </c>
      <c r="C13" s="129" t="s">
        <v>215</v>
      </c>
      <c r="D13" s="129" t="s">
        <v>226</v>
      </c>
      <c r="E13" s="129" t="s">
        <v>118</v>
      </c>
      <c r="F13" s="129" t="s">
        <v>216</v>
      </c>
      <c r="G13" s="129" t="s">
        <v>217</v>
      </c>
      <c r="H13" s="129" t="s">
        <v>218</v>
      </c>
      <c r="I13" s="130"/>
      <c r="J13" s="112" t="s">
        <v>255</v>
      </c>
      <c r="K13" s="131" t="s">
        <v>275</v>
      </c>
      <c r="L13" s="115">
        <v>45621</v>
      </c>
      <c r="M13" s="133">
        <v>165</v>
      </c>
      <c r="P13" s="78" t="b">
        <v>0</v>
      </c>
      <c r="Q13" s="78" t="s">
        <v>27</v>
      </c>
      <c r="R13" s="78" t="b">
        <f>IF(Blanco=TRUE,FALSE,IF(España=TRUE,#N/A,FALSE))</f>
        <v>0</v>
      </c>
    </row>
    <row r="14" spans="1:20" x14ac:dyDescent="0.2">
      <c r="B14" s="129"/>
      <c r="P14" s="78" t="b">
        <v>0</v>
      </c>
      <c r="Q14" s="78" t="s">
        <v>28</v>
      </c>
      <c r="R14" s="78" t="b">
        <f>IF(Blanco=TRUE,FALSE,IF(Autonomico=TRUE,#N/A,FALSE))</f>
        <v>0</v>
      </c>
    </row>
    <row r="15" spans="1:20" x14ac:dyDescent="0.2">
      <c r="B15" s="129"/>
      <c r="P15" s="78" t="b">
        <v>0</v>
      </c>
      <c r="Q15" s="78" t="s">
        <v>29</v>
      </c>
      <c r="R15" s="78" t="b">
        <f>IF(Blanco=TRUE,FALSE,IF(Clasicos=TRUE,#N/A,FALSE))</f>
        <v>0</v>
      </c>
    </row>
    <row r="16" spans="1:20" x14ac:dyDescent="0.2">
      <c r="P16" s="80" t="b">
        <v>0</v>
      </c>
      <c r="Q16" s="78" t="s">
        <v>38</v>
      </c>
    </row>
    <row r="17" spans="2:24" x14ac:dyDescent="0.2">
      <c r="P17" s="78" t="b">
        <v>0</v>
      </c>
      <c r="Q17" s="78" t="s">
        <v>43</v>
      </c>
      <c r="R17" s="78" t="str">
        <f>IF(IVA=TRUE,16/100,"")</f>
        <v/>
      </c>
    </row>
    <row r="18" spans="2:24" x14ac:dyDescent="0.2">
      <c r="P18" s="78">
        <v>2</v>
      </c>
      <c r="Q18" s="78" t="s">
        <v>30</v>
      </c>
    </row>
    <row r="20" spans="2:24" x14ac:dyDescent="0.2">
      <c r="P20" s="78">
        <v>1</v>
      </c>
      <c r="Q20" s="78">
        <v>1</v>
      </c>
      <c r="R20" s="78" t="s">
        <v>50</v>
      </c>
      <c r="T20" s="79" t="s">
        <v>55</v>
      </c>
    </row>
    <row r="21" spans="2:24" x14ac:dyDescent="0.2">
      <c r="Q21" s="78">
        <v>2</v>
      </c>
      <c r="R21" s="78" t="s">
        <v>51</v>
      </c>
      <c r="T21" s="79" t="s">
        <v>56</v>
      </c>
    </row>
    <row r="22" spans="2:24" x14ac:dyDescent="0.2">
      <c r="Q22" s="78">
        <v>3</v>
      </c>
      <c r="R22" s="78" t="s">
        <v>52</v>
      </c>
      <c r="T22" s="79" t="s">
        <v>57</v>
      </c>
    </row>
    <row r="23" spans="2:24" x14ac:dyDescent="0.2">
      <c r="Q23" s="78">
        <v>4</v>
      </c>
      <c r="R23" s="78" t="s">
        <v>53</v>
      </c>
      <c r="T23" s="79" t="s">
        <v>58</v>
      </c>
    </row>
    <row r="24" spans="2:24" x14ac:dyDescent="0.2">
      <c r="Q24" s="78">
        <v>5</v>
      </c>
      <c r="R24" s="78" t="s">
        <v>54</v>
      </c>
      <c r="T24" s="79" t="s">
        <v>59</v>
      </c>
    </row>
    <row r="27" spans="2:24" x14ac:dyDescent="0.2">
      <c r="N27" s="93">
        <v>2</v>
      </c>
      <c r="O27" s="93" t="s">
        <v>64</v>
      </c>
      <c r="P27" s="93"/>
    </row>
    <row r="28" spans="2:24" x14ac:dyDescent="0.2">
      <c r="N28" s="93"/>
      <c r="O28" s="94"/>
      <c r="P28" s="93"/>
    </row>
    <row r="29" spans="2:24" x14ac:dyDescent="0.2">
      <c r="N29" s="93"/>
      <c r="O29" s="94"/>
      <c r="P29" s="93"/>
      <c r="V29" s="95" t="s">
        <v>101</v>
      </c>
      <c r="W29" s="95">
        <v>1</v>
      </c>
      <c r="X29" s="95"/>
    </row>
    <row r="30" spans="2:24" x14ac:dyDescent="0.2">
      <c r="B30" s="78" t="s">
        <v>153</v>
      </c>
      <c r="C30" s="78" t="s">
        <v>139</v>
      </c>
      <c r="D30" s="78" t="s">
        <v>140</v>
      </c>
      <c r="E30" s="78">
        <v>23680</v>
      </c>
      <c r="F30" s="80" t="s">
        <v>141</v>
      </c>
      <c r="G30" s="78" t="s">
        <v>142</v>
      </c>
      <c r="H30" s="78">
        <v>615050713</v>
      </c>
      <c r="I30" s="78">
        <v>953582704</v>
      </c>
      <c r="J30" s="78" t="s">
        <v>143</v>
      </c>
      <c r="K30" s="79" t="s">
        <v>197</v>
      </c>
      <c r="L30" s="92">
        <v>44317</v>
      </c>
      <c r="M30" s="80">
        <v>195</v>
      </c>
      <c r="P30" s="96" t="s">
        <v>1</v>
      </c>
      <c r="Q30" s="88" t="s">
        <v>1</v>
      </c>
      <c r="R30" s="78" t="s">
        <v>195</v>
      </c>
      <c r="V30" s="95">
        <v>1</v>
      </c>
      <c r="W30" s="95" t="s">
        <v>111</v>
      </c>
      <c r="X30" s="95"/>
    </row>
    <row r="31" spans="2:24" x14ac:dyDescent="0.2">
      <c r="P31" s="97">
        <v>1</v>
      </c>
      <c r="Q31" s="98" t="str">
        <f>VLOOKUP(P31,K41:M60,3)</f>
        <v xml:space="preserve"> </v>
      </c>
      <c r="R31" s="99" t="e">
        <f>' Boletín de Inscripción '!#REF!</f>
        <v>#REF!</v>
      </c>
      <c r="V31" s="95">
        <v>2</v>
      </c>
      <c r="W31" s="95" t="s">
        <v>102</v>
      </c>
      <c r="X31" s="95" t="s">
        <v>61</v>
      </c>
    </row>
    <row r="32" spans="2:24" x14ac:dyDescent="0.2">
      <c r="P32" s="100" t="s">
        <v>98</v>
      </c>
      <c r="R32" s="78" t="e">
        <f>IF(R31&lt;=39,"AGRUPACIÓN I",IF(R31&lt;=59,"AGRUPACIÓN II",IF(R31&lt;=79,"AGRUPACIÓN III",IF(R31&lt;=99,"AGRUPACIÓN IV",IF(R31&lt;=119,"AGRUPACIÓN V",IF(R31&lt;=139,"AGRUPACIÓN VI",IF(R31&lt;=159,"AGRUPACIÓN VII",IF(R31&lt;=174,"AGRUPACIÓN VIII",IF(R31&lt;=199,"AGRUPACIÓN IX","AGRUPACIÓN X")))))))))</f>
        <v>#REF!</v>
      </c>
      <c r="V32" s="95">
        <v>3</v>
      </c>
      <c r="W32" s="95" t="s">
        <v>103</v>
      </c>
      <c r="X32" s="95" t="s">
        <v>60</v>
      </c>
    </row>
    <row r="33" spans="2:24" x14ac:dyDescent="0.2">
      <c r="B33" s="78" t="s">
        <v>154</v>
      </c>
      <c r="C33" s="78" t="s">
        <v>145</v>
      </c>
      <c r="D33" s="78" t="s">
        <v>146</v>
      </c>
      <c r="E33" s="78">
        <v>29566</v>
      </c>
      <c r="F33" s="78" t="s">
        <v>147</v>
      </c>
      <c r="G33" s="78" t="s">
        <v>144</v>
      </c>
      <c r="H33" s="78" t="s">
        <v>148</v>
      </c>
      <c r="J33" s="101" t="s">
        <v>149</v>
      </c>
      <c r="K33" s="85" t="s">
        <v>198</v>
      </c>
      <c r="L33" s="92">
        <v>44366</v>
      </c>
      <c r="M33" s="80">
        <v>195</v>
      </c>
      <c r="P33" s="100">
        <f>VLOOKUP(P31,K41:O60,4)</f>
        <v>0</v>
      </c>
      <c r="V33" s="95">
        <v>4</v>
      </c>
      <c r="W33" s="95" t="s">
        <v>104</v>
      </c>
      <c r="X33" s="95" t="s">
        <v>99</v>
      </c>
    </row>
    <row r="34" spans="2:24" x14ac:dyDescent="0.2">
      <c r="P34" s="102" t="s">
        <v>112</v>
      </c>
      <c r="V34" s="95">
        <v>5</v>
      </c>
      <c r="W34" s="95" t="s">
        <v>105</v>
      </c>
      <c r="X34" s="95" t="s">
        <v>100</v>
      </c>
    </row>
    <row r="35" spans="2:24" x14ac:dyDescent="0.2">
      <c r="B35" s="80" t="s">
        <v>161</v>
      </c>
      <c r="C35" s="80" t="s">
        <v>155</v>
      </c>
      <c r="D35" s="80" t="s">
        <v>156</v>
      </c>
      <c r="E35" s="82" t="s">
        <v>157</v>
      </c>
      <c r="F35" s="80" t="s">
        <v>141</v>
      </c>
      <c r="G35" s="80" t="s">
        <v>142</v>
      </c>
      <c r="H35" s="76" t="s">
        <v>158</v>
      </c>
      <c r="I35" s="76" t="s">
        <v>159</v>
      </c>
      <c r="J35" s="86" t="s">
        <v>160</v>
      </c>
      <c r="K35" s="79" t="s">
        <v>199</v>
      </c>
      <c r="L35" s="90">
        <v>44436</v>
      </c>
      <c r="M35" s="80">
        <v>195</v>
      </c>
      <c r="P35" s="95" t="e">
        <f>IF(cc&lt;=1400,1,IF(cc&lt;=1600,2,IF(cc&lt;=2000,3,IF(cc&lt;=3500,4,5))))</f>
        <v>#REF!</v>
      </c>
      <c r="V35" s="95">
        <v>6</v>
      </c>
      <c r="W35" s="95" t="s">
        <v>106</v>
      </c>
      <c r="X35" s="95" t="s">
        <v>55</v>
      </c>
    </row>
    <row r="36" spans="2:24" x14ac:dyDescent="0.2">
      <c r="C36" s="80"/>
      <c r="D36" s="81"/>
      <c r="E36" s="82"/>
      <c r="F36" s="80"/>
      <c r="G36" s="80"/>
      <c r="H36" s="81"/>
      <c r="I36" s="77"/>
      <c r="J36" s="83"/>
      <c r="P36" s="102" t="s">
        <v>113</v>
      </c>
      <c r="V36" s="95">
        <v>7</v>
      </c>
      <c r="W36" s="95" t="s">
        <v>107</v>
      </c>
      <c r="X36" s="95" t="s">
        <v>56</v>
      </c>
    </row>
    <row r="37" spans="2:24" x14ac:dyDescent="0.2">
      <c r="B37" s="80"/>
      <c r="C37" s="80"/>
      <c r="D37" s="84"/>
      <c r="E37" s="82"/>
      <c r="F37" s="80"/>
      <c r="G37" s="80"/>
      <c r="H37" s="84"/>
      <c r="I37" s="77"/>
      <c r="J37" s="74"/>
      <c r="P37" s="95" t="e">
        <f>DIVISION</f>
        <v>#REF!</v>
      </c>
      <c r="Q37" s="78" t="e">
        <f>IF(AGRUP="AGRUPACIÓN I",IF(cc&lt;=1400,1,2),IF(AGRUP="AGRUPACIÓN III",IF(cc&lt;=2000,1,2),DIVISION))</f>
        <v>#REF!</v>
      </c>
      <c r="V37" s="95">
        <v>8</v>
      </c>
      <c r="W37" s="95" t="s">
        <v>108</v>
      </c>
      <c r="X37" s="95" t="s">
        <v>58</v>
      </c>
    </row>
    <row r="38" spans="2:24" x14ac:dyDescent="0.2">
      <c r="P38" s="95" t="s">
        <v>68</v>
      </c>
      <c r="V38" s="95">
        <v>9</v>
      </c>
      <c r="W38" s="95" t="s">
        <v>109</v>
      </c>
      <c r="X38" s="95" t="s">
        <v>65</v>
      </c>
    </row>
    <row r="39" spans="2:24" x14ac:dyDescent="0.2">
      <c r="P39" s="95" t="str">
        <f>IF(P33=0,"",IF(P33="AGRUPACIÓN II",VLOOKUP(P33,$P$41:$U$55,MATCH(DIVISION,$P$40:$U$40,0),0),VLOOKUP(P33,$P$41:$U$55,MATCH(DHF,$P$40:$U$40,0),0)))</f>
        <v/>
      </c>
      <c r="Q39" s="87">
        <v>1400</v>
      </c>
      <c r="R39" s="89">
        <v>1600</v>
      </c>
      <c r="S39" s="89">
        <v>2000</v>
      </c>
      <c r="T39" s="89">
        <v>3500</v>
      </c>
      <c r="U39" s="103" t="s">
        <v>138</v>
      </c>
      <c r="V39" s="95">
        <v>10</v>
      </c>
      <c r="W39" s="95" t="s">
        <v>110</v>
      </c>
      <c r="X39" s="95" t="s">
        <v>66</v>
      </c>
    </row>
    <row r="40" spans="2:24" x14ac:dyDescent="0.2">
      <c r="K40" s="104"/>
      <c r="L40" s="104" t="s">
        <v>1</v>
      </c>
      <c r="M40" s="104"/>
      <c r="N40" s="78"/>
      <c r="P40" s="104"/>
      <c r="Q40" s="105">
        <v>1</v>
      </c>
      <c r="R40" s="105">
        <v>2</v>
      </c>
      <c r="S40" s="105">
        <v>3</v>
      </c>
      <c r="T40" s="106">
        <v>4</v>
      </c>
      <c r="U40" s="106">
        <v>5</v>
      </c>
    </row>
    <row r="41" spans="2:24" x14ac:dyDescent="0.2">
      <c r="K41" s="104">
        <v>1</v>
      </c>
      <c r="L41" s="104" t="s">
        <v>62</v>
      </c>
      <c r="M41" s="104" t="s">
        <v>21</v>
      </c>
      <c r="P41" s="107" t="s">
        <v>201</v>
      </c>
      <c r="Q41" s="104" t="s">
        <v>55</v>
      </c>
      <c r="R41" s="104" t="s">
        <v>56</v>
      </c>
      <c r="S41" s="104" t="s">
        <v>58</v>
      </c>
      <c r="T41" s="107" t="s">
        <v>65</v>
      </c>
      <c r="U41" s="107" t="s">
        <v>65</v>
      </c>
    </row>
    <row r="42" spans="2:24" x14ac:dyDescent="0.2">
      <c r="K42" s="104">
        <v>2</v>
      </c>
      <c r="L42" s="104" t="s">
        <v>241</v>
      </c>
      <c r="M42" s="104" t="s">
        <v>200</v>
      </c>
      <c r="N42" s="107" t="s">
        <v>201</v>
      </c>
      <c r="O42" s="107"/>
      <c r="P42" s="107" t="s">
        <v>206</v>
      </c>
      <c r="Q42" s="104" t="s">
        <v>67</v>
      </c>
      <c r="R42" s="104" t="s">
        <v>67</v>
      </c>
      <c r="S42" s="104" t="s">
        <v>67</v>
      </c>
      <c r="T42" s="107" t="s">
        <v>214</v>
      </c>
      <c r="U42" s="107" t="s">
        <v>214</v>
      </c>
    </row>
    <row r="43" spans="2:24" x14ac:dyDescent="0.2">
      <c r="K43" s="104">
        <v>3</v>
      </c>
      <c r="L43" s="104" t="s">
        <v>202</v>
      </c>
      <c r="M43" s="104" t="s">
        <v>203</v>
      </c>
      <c r="N43" s="107" t="s">
        <v>201</v>
      </c>
      <c r="O43" s="107"/>
      <c r="P43" s="107" t="s">
        <v>212</v>
      </c>
      <c r="Q43" s="104" t="s">
        <v>66</v>
      </c>
      <c r="R43" s="104" t="s">
        <v>66</v>
      </c>
      <c r="S43" s="104" t="s">
        <v>66</v>
      </c>
      <c r="T43" s="104" t="s">
        <v>66</v>
      </c>
      <c r="U43" s="104" t="s">
        <v>66</v>
      </c>
    </row>
    <row r="44" spans="2:24" x14ac:dyDescent="0.2">
      <c r="K44" s="104">
        <v>4</v>
      </c>
      <c r="L44" s="104" t="s">
        <v>204</v>
      </c>
      <c r="M44" s="104" t="s">
        <v>204</v>
      </c>
      <c r="N44" s="107" t="s">
        <v>201</v>
      </c>
      <c r="O44" s="107"/>
      <c r="P44" s="107"/>
      <c r="Q44" s="104"/>
      <c r="R44" s="104"/>
      <c r="S44" s="104"/>
      <c r="T44" s="104"/>
      <c r="U44" s="104"/>
    </row>
    <row r="45" spans="2:24" x14ac:dyDescent="0.2">
      <c r="K45" s="104">
        <v>5</v>
      </c>
      <c r="L45" s="104" t="s">
        <v>205</v>
      </c>
      <c r="M45" s="104" t="s">
        <v>205</v>
      </c>
      <c r="N45" s="107" t="s">
        <v>206</v>
      </c>
      <c r="O45" s="107"/>
      <c r="P45" s="107"/>
      <c r="Q45" s="104"/>
      <c r="R45" s="104"/>
      <c r="S45" s="104"/>
      <c r="T45" s="104"/>
      <c r="U45" s="104"/>
    </row>
    <row r="46" spans="2:24" x14ac:dyDescent="0.2">
      <c r="K46" s="104">
        <v>6</v>
      </c>
      <c r="L46" s="104" t="s">
        <v>207</v>
      </c>
      <c r="M46" s="104" t="s">
        <v>207</v>
      </c>
      <c r="N46" s="107" t="s">
        <v>206</v>
      </c>
      <c r="O46" s="107"/>
      <c r="P46" s="107"/>
      <c r="Q46" s="104"/>
      <c r="R46" s="104"/>
      <c r="S46" s="104"/>
      <c r="T46" s="104"/>
      <c r="U46" s="104"/>
    </row>
    <row r="47" spans="2:24" x14ac:dyDescent="0.2">
      <c r="K47" s="104">
        <v>7</v>
      </c>
      <c r="L47" s="104" t="s">
        <v>208</v>
      </c>
      <c r="M47" s="104" t="s">
        <v>208</v>
      </c>
      <c r="N47" s="107" t="s">
        <v>206</v>
      </c>
      <c r="O47" s="107"/>
      <c r="P47" s="107"/>
      <c r="Q47" s="104"/>
      <c r="R47" s="104"/>
      <c r="S47" s="104"/>
      <c r="T47" s="104"/>
      <c r="U47" s="104"/>
    </row>
    <row r="48" spans="2:24" x14ac:dyDescent="0.2">
      <c r="K48" s="104">
        <v>8</v>
      </c>
      <c r="L48" s="104" t="s">
        <v>209</v>
      </c>
      <c r="M48" s="104" t="s">
        <v>209</v>
      </c>
      <c r="N48" s="107" t="s">
        <v>206</v>
      </c>
      <c r="O48" s="107"/>
      <c r="P48" s="107"/>
      <c r="Q48" s="104"/>
      <c r="R48" s="104"/>
      <c r="S48" s="104"/>
      <c r="T48" s="104"/>
      <c r="U48" s="104"/>
    </row>
    <row r="49" spans="11:22" x14ac:dyDescent="0.2">
      <c r="K49" s="104">
        <v>9</v>
      </c>
      <c r="L49" s="104" t="s">
        <v>210</v>
      </c>
      <c r="M49" s="104" t="s">
        <v>210</v>
      </c>
      <c r="N49" s="107" t="s">
        <v>206</v>
      </c>
      <c r="O49" s="107"/>
      <c r="P49" s="107"/>
      <c r="Q49" s="104"/>
      <c r="R49" s="104"/>
      <c r="S49" s="104"/>
      <c r="T49" s="104"/>
      <c r="U49" s="104"/>
    </row>
    <row r="50" spans="11:22" x14ac:dyDescent="0.2">
      <c r="K50" s="104">
        <v>10</v>
      </c>
      <c r="L50" s="104" t="s">
        <v>211</v>
      </c>
      <c r="M50" s="104" t="s">
        <v>59</v>
      </c>
      <c r="N50" s="107" t="s">
        <v>212</v>
      </c>
      <c r="O50" s="107"/>
      <c r="P50" s="107"/>
      <c r="Q50" s="107"/>
      <c r="R50" s="107"/>
      <c r="S50" s="107"/>
      <c r="T50" s="104"/>
      <c r="U50" s="104"/>
    </row>
    <row r="51" spans="11:22" x14ac:dyDescent="0.2">
      <c r="K51" s="104">
        <v>11</v>
      </c>
      <c r="L51" s="104" t="s">
        <v>213</v>
      </c>
      <c r="M51" s="104" t="s">
        <v>213</v>
      </c>
      <c r="N51" s="108" t="s">
        <v>212</v>
      </c>
      <c r="O51" s="107"/>
      <c r="P51" s="108"/>
      <c r="Q51" s="107"/>
      <c r="R51" s="107"/>
      <c r="S51" s="104"/>
      <c r="T51" s="104"/>
      <c r="U51" s="104"/>
    </row>
    <row r="52" spans="11:22" x14ac:dyDescent="0.2">
      <c r="K52" s="104">
        <v>12</v>
      </c>
      <c r="L52" s="104"/>
      <c r="M52" s="104"/>
      <c r="N52" s="107"/>
      <c r="O52" s="107"/>
      <c r="P52" s="108"/>
      <c r="Q52" s="107"/>
      <c r="R52" s="107"/>
      <c r="S52" s="107"/>
      <c r="T52" s="107"/>
      <c r="U52" s="107"/>
    </row>
    <row r="53" spans="11:22" x14ac:dyDescent="0.2">
      <c r="K53" s="104">
        <v>13</v>
      </c>
      <c r="L53" s="104"/>
      <c r="M53" s="104"/>
      <c r="N53" s="107"/>
      <c r="O53" s="107"/>
      <c r="P53" s="108"/>
      <c r="Q53" s="107"/>
      <c r="R53" s="107"/>
      <c r="S53" s="107"/>
      <c r="T53" s="107"/>
      <c r="U53" s="107"/>
    </row>
    <row r="54" spans="11:22" x14ac:dyDescent="0.2">
      <c r="K54" s="104">
        <v>14</v>
      </c>
      <c r="L54" s="104"/>
      <c r="M54" s="104"/>
      <c r="N54" s="107"/>
      <c r="O54" s="107"/>
      <c r="P54" s="108"/>
      <c r="Q54" s="107"/>
      <c r="R54" s="107"/>
      <c r="S54" s="107"/>
      <c r="T54" s="107"/>
      <c r="U54" s="107"/>
    </row>
    <row r="55" spans="11:22" x14ac:dyDescent="0.2">
      <c r="K55" s="104">
        <v>15</v>
      </c>
      <c r="L55" s="104"/>
      <c r="M55" s="104"/>
      <c r="N55" s="107"/>
      <c r="O55" s="107"/>
      <c r="P55" s="108"/>
      <c r="Q55" s="107"/>
      <c r="R55" s="107"/>
      <c r="S55" s="107"/>
      <c r="T55" s="107"/>
      <c r="U55" s="107"/>
    </row>
    <row r="56" spans="11:22" x14ac:dyDescent="0.2">
      <c r="K56" s="104">
        <v>16</v>
      </c>
      <c r="L56" s="104"/>
      <c r="M56" s="104"/>
      <c r="N56" s="108"/>
      <c r="O56" s="107"/>
    </row>
    <row r="57" spans="11:22" x14ac:dyDescent="0.2">
      <c r="K57" s="104">
        <v>17</v>
      </c>
      <c r="L57" s="104"/>
      <c r="M57" s="104"/>
      <c r="N57" s="108"/>
      <c r="O57" s="107"/>
    </row>
    <row r="58" spans="11:22" x14ac:dyDescent="0.2">
      <c r="K58" s="104">
        <v>18</v>
      </c>
      <c r="L58" s="104"/>
      <c r="M58" s="104"/>
      <c r="N58" s="108"/>
      <c r="O58" s="107"/>
    </row>
    <row r="59" spans="11:22" x14ac:dyDescent="0.2">
      <c r="K59" s="104">
        <v>19</v>
      </c>
      <c r="L59" s="104"/>
      <c r="M59" s="104"/>
      <c r="N59" s="108"/>
      <c r="O59" s="107"/>
      <c r="Q59" s="109" t="s">
        <v>163</v>
      </c>
      <c r="R59" s="109" t="s">
        <v>164</v>
      </c>
      <c r="S59" s="109" t="s">
        <v>165</v>
      </c>
    </row>
    <row r="60" spans="11:22" x14ac:dyDescent="0.2">
      <c r="K60" s="104">
        <v>20</v>
      </c>
      <c r="L60" s="104"/>
      <c r="M60" s="104"/>
      <c r="N60" s="108"/>
      <c r="O60" s="107"/>
      <c r="Q60" s="110" t="s">
        <v>166</v>
      </c>
      <c r="R60" s="110">
        <v>5</v>
      </c>
      <c r="S60" s="110" t="s">
        <v>167</v>
      </c>
    </row>
    <row r="61" spans="11:22" x14ac:dyDescent="0.2">
      <c r="Q61" s="111" t="s">
        <v>168</v>
      </c>
      <c r="R61" s="111" t="s">
        <v>169</v>
      </c>
      <c r="S61" s="111" t="s">
        <v>170</v>
      </c>
      <c r="U61" s="78"/>
      <c r="V61" s="78"/>
    </row>
    <row r="62" spans="11:22" x14ac:dyDescent="0.2">
      <c r="Q62" s="110" t="s">
        <v>171</v>
      </c>
      <c r="R62" s="110" t="s">
        <v>172</v>
      </c>
      <c r="S62" s="110" t="s">
        <v>173</v>
      </c>
    </row>
    <row r="63" spans="11:22" x14ac:dyDescent="0.2">
      <c r="Q63" s="111" t="s">
        <v>174</v>
      </c>
      <c r="R63" s="111" t="s">
        <v>175</v>
      </c>
      <c r="S63" s="111" t="s">
        <v>176</v>
      </c>
    </row>
    <row r="64" spans="11:22" x14ac:dyDescent="0.2">
      <c r="N64" s="79" t="s">
        <v>150</v>
      </c>
      <c r="Q64" s="110" t="s">
        <v>177</v>
      </c>
      <c r="R64" s="110" t="s">
        <v>178</v>
      </c>
      <c r="S64" s="110" t="s">
        <v>179</v>
      </c>
    </row>
    <row r="65" spans="17:19" x14ac:dyDescent="0.2">
      <c r="Q65" s="111" t="s">
        <v>180</v>
      </c>
      <c r="R65" s="111" t="s">
        <v>181</v>
      </c>
      <c r="S65" s="111" t="s">
        <v>182</v>
      </c>
    </row>
    <row r="66" spans="17:19" x14ac:dyDescent="0.2">
      <c r="Q66" s="110" t="s">
        <v>183</v>
      </c>
      <c r="R66" s="110" t="s">
        <v>184</v>
      </c>
      <c r="S66" s="110" t="s">
        <v>185</v>
      </c>
    </row>
    <row r="67" spans="17:19" x14ac:dyDescent="0.2">
      <c r="Q67" s="111" t="s">
        <v>186</v>
      </c>
      <c r="R67" s="111" t="s">
        <v>187</v>
      </c>
      <c r="S67" s="111" t="s">
        <v>188</v>
      </c>
    </row>
    <row r="68" spans="17:19" x14ac:dyDescent="0.2">
      <c r="Q68" s="110" t="s">
        <v>189</v>
      </c>
      <c r="R68" s="110" t="s">
        <v>190</v>
      </c>
      <c r="S68" s="110" t="s">
        <v>191</v>
      </c>
    </row>
    <row r="69" spans="17:19" x14ac:dyDescent="0.2">
      <c r="Q69" s="111" t="s">
        <v>192</v>
      </c>
      <c r="R69" s="111" t="s">
        <v>193</v>
      </c>
      <c r="S69" s="111" t="s">
        <v>194</v>
      </c>
    </row>
  </sheetData>
  <mergeCells count="2">
    <mergeCell ref="A1:J1"/>
    <mergeCell ref="K1:M1"/>
  </mergeCells>
  <phoneticPr fontId="17" type="noConversion"/>
  <pageMargins left="0.75" right="0.75" top="1" bottom="1" header="0" footer="0"/>
  <headerFooter alignWithMargins="0"/>
  <cellWatches>
    <cellWatch r="T48"/>
  </cellWatch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35</vt:i4>
      </vt:variant>
    </vt:vector>
  </HeadingPairs>
  <TitlesOfParts>
    <vt:vector size="39" baseType="lpstr">
      <vt:lpstr> Boletín de Inscripción </vt:lpstr>
      <vt:lpstr>HOJA EXPORTACION</vt:lpstr>
      <vt:lpstr> Derechos de Inscripción </vt:lpstr>
      <vt:lpstr> Datos de Organizadores </vt:lpstr>
      <vt:lpstr>AGRUP</vt:lpstr>
      <vt:lpstr>AGRUPAPF</vt:lpstr>
      <vt:lpstr>Ambos</vt:lpstr>
      <vt:lpstr>' Boletín de Inscripción '!Área_de_impresión</vt:lpstr>
      <vt:lpstr>Autonomico</vt:lpstr>
      <vt:lpstr>Auxiliar</vt:lpstr>
      <vt:lpstr>Blanco</vt:lpstr>
      <vt:lpstr>Campeonato</vt:lpstr>
      <vt:lpstr>CLASE</vt:lpstr>
      <vt:lpstr>Clasicos</vt:lpstr>
      <vt:lpstr>Derechos1</vt:lpstr>
      <vt:lpstr>Derechos2</vt:lpstr>
      <vt:lpstr>DHF</vt:lpstr>
      <vt:lpstr>DIVISION</vt:lpstr>
      <vt:lpstr>Divisiones</vt:lpstr>
      <vt:lpstr>Efectivo</vt:lpstr>
      <vt:lpstr>España</vt:lpstr>
      <vt:lpstr>GD</vt:lpstr>
      <vt:lpstr>Grupo</vt:lpstr>
      <vt:lpstr>Historicos</vt:lpstr>
      <vt:lpstr>IVA</vt:lpstr>
      <vt:lpstr>Numrallye</vt:lpstr>
      <vt:lpstr>Opcion</vt:lpstr>
      <vt:lpstr>Opcion2</vt:lpstr>
      <vt:lpstr>Ouvreur</vt:lpstr>
      <vt:lpstr>Publicidad</vt:lpstr>
      <vt:lpstr>Shakedown</vt:lpstr>
      <vt:lpstr>Tabla_datos</vt:lpstr>
      <vt:lpstr>TablaGrupos</vt:lpstr>
      <vt:lpstr>Trofeo10</vt:lpstr>
      <vt:lpstr>Trofeo7</vt:lpstr>
      <vt:lpstr>Trofeo8</vt:lpstr>
      <vt:lpstr>Trofeo9</vt:lpstr>
      <vt:lpstr>Turbo</vt:lpstr>
      <vt:lpstr>Valpubli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5</dc:creator>
  <cp:lastModifiedBy>Equipo</cp:lastModifiedBy>
  <cp:lastPrinted>2014-01-27T19:45:34Z</cp:lastPrinted>
  <dcterms:created xsi:type="dcterms:W3CDTF">2006-10-27T17:07:54Z</dcterms:created>
  <dcterms:modified xsi:type="dcterms:W3CDTF">2026-06-02T08:44:26Z</dcterms:modified>
</cp:coreProperties>
</file>